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0343978\Desktop\"/>
    </mc:Choice>
  </mc:AlternateContent>
  <xr:revisionPtr revIDLastSave="0" documentId="13_ncr:1_{00CDFF8E-FF20-4DA0-A80F-EA31F5C7D221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Wichtige Hinweise" sheetId="21" r:id="rId1"/>
    <sheet name="Tool_Frontend" sheetId="14" r:id="rId2"/>
    <sheet name="Alternativprojekte" sheetId="15" state="hidden" r:id="rId3"/>
    <sheet name="Grundstückskosten" sheetId="5" state="hidden" r:id="rId4"/>
    <sheet name="Errichtungskosten" sheetId="9" state="hidden" r:id="rId5"/>
    <sheet name="LaufendeKosten" sheetId="10" state="hidden" r:id="rId6"/>
    <sheet name="Gesamtkosten_Vergleich_URTyp" sheetId="11" state="hidden" r:id="rId7"/>
    <sheet name="Gesamtkosten_Diagramme_URTyp" sheetId="13" state="hidden" r:id="rId8"/>
    <sheet name="Gesamtkosten_Vergleich_Tourism" sheetId="18" state="hidden" r:id="rId9"/>
    <sheet name="Gesamtkosten_Diagramme_Tourism" sheetId="19" state="hidden" r:id="rId10"/>
    <sheet name="Gesamtkosten_Schwankungsbreite" sheetId="20" state="hidden" r:id="rId11"/>
    <sheet name="BPI" sheetId="12" state="hidden" r:id="rId12"/>
    <sheet name="Grundstückskosten_Recherche" sheetId="16" state="hidden" r:id="rId13"/>
    <sheet name="Raumtypologie" sheetId="17" state="hidden" r:id="rId14"/>
    <sheet name="Errichtungskosten_Recherche" sheetId="4" state="hidden" r:id="rId15"/>
    <sheet name="LaufendeKosten_Recherche" sheetId="6" state="hidden" r:id="rId16"/>
  </sheets>
  <definedNames>
    <definedName name="_xlnm._FilterDatabase" localSheetId="12" hidden="1">Grundstückskosten_Recherche!$F$5:$F$291</definedName>
    <definedName name="_xlnm._FilterDatabase" localSheetId="13" hidden="1">Raumtypologie!$AH$1:$AH$2095</definedName>
    <definedName name="_GoBack" localSheetId="0">'Wichtige Hinweise'!$B$4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6" i="14" l="1"/>
  <c r="C17" i="14"/>
  <c r="H20" i="5"/>
  <c r="G20" i="5"/>
  <c r="G18" i="5"/>
  <c r="C18" i="14"/>
  <c r="J38" i="18"/>
  <c r="J39" i="18"/>
  <c r="J34" i="18"/>
  <c r="J33" i="18"/>
  <c r="J28" i="18"/>
  <c r="J29" i="18"/>
  <c r="J24" i="18"/>
  <c r="J23" i="18"/>
  <c r="J34" i="11"/>
  <c r="J33" i="11"/>
  <c r="J29" i="11"/>
  <c r="J28" i="11"/>
  <c r="J24" i="11"/>
  <c r="J23" i="11"/>
  <c r="G11" i="20"/>
  <c r="G8" i="20"/>
  <c r="G20" i="20"/>
  <c r="G14" i="20"/>
  <c r="H21" i="20"/>
  <c r="H18" i="20"/>
  <c r="H15" i="20"/>
  <c r="H12" i="20"/>
  <c r="H9" i="20"/>
  <c r="G17" i="20"/>
  <c r="F13" i="20"/>
  <c r="F10" i="20"/>
  <c r="F19" i="20"/>
  <c r="F16" i="20"/>
  <c r="F7" i="20"/>
  <c r="E21" i="20"/>
  <c r="E18" i="20"/>
  <c r="E15" i="20"/>
  <c r="E12" i="20"/>
  <c r="E9" i="20"/>
  <c r="D20" i="20"/>
  <c r="D17" i="20"/>
  <c r="D14" i="20"/>
  <c r="D11" i="20"/>
  <c r="D8" i="20"/>
  <c r="C19" i="20"/>
  <c r="C16" i="20"/>
  <c r="C13" i="20"/>
  <c r="C10" i="20"/>
  <c r="C7" i="20"/>
  <c r="B3" i="20"/>
  <c r="J91" i="18" l="1"/>
  <c r="J86" i="18"/>
  <c r="J81" i="18"/>
  <c r="J76" i="18"/>
  <c r="J66" i="18"/>
  <c r="J61" i="18"/>
  <c r="J56" i="18"/>
  <c r="J51" i="18"/>
  <c r="J41" i="18"/>
  <c r="J36" i="18"/>
  <c r="J31" i="18"/>
  <c r="J26" i="18"/>
  <c r="J73" i="18"/>
  <c r="J74" i="18"/>
  <c r="J75" i="18"/>
  <c r="J77" i="18"/>
  <c r="J78" i="18"/>
  <c r="J79" i="18"/>
  <c r="J80" i="18"/>
  <c r="J82" i="18"/>
  <c r="J83" i="18"/>
  <c r="J84" i="18"/>
  <c r="J85" i="18"/>
  <c r="J87" i="18"/>
  <c r="J88" i="18"/>
  <c r="J89" i="18"/>
  <c r="J90" i="18"/>
  <c r="J72" i="18"/>
  <c r="J48" i="18"/>
  <c r="J49" i="18"/>
  <c r="J50" i="18"/>
  <c r="J52" i="18"/>
  <c r="J53" i="18"/>
  <c r="J54" i="18"/>
  <c r="J55" i="18"/>
  <c r="J57" i="18"/>
  <c r="J58" i="18"/>
  <c r="J59" i="18"/>
  <c r="J60" i="18"/>
  <c r="J62" i="18"/>
  <c r="J63" i="18"/>
  <c r="J64" i="18"/>
  <c r="J65" i="18"/>
  <c r="J47" i="18"/>
  <c r="J25" i="18"/>
  <c r="J27" i="18"/>
  <c r="J30" i="18"/>
  <c r="J32" i="18"/>
  <c r="J35" i="18"/>
  <c r="J37" i="18"/>
  <c r="J40" i="18"/>
  <c r="J2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72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47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22" i="18"/>
  <c r="J56" i="11"/>
  <c r="J51" i="11"/>
  <c r="J46" i="11"/>
  <c r="J36" i="11"/>
  <c r="J31" i="11"/>
  <c r="J26" i="11"/>
  <c r="J76" i="11"/>
  <c r="J71" i="11"/>
  <c r="J66" i="11"/>
  <c r="J63" i="11" l="1"/>
  <c r="J64" i="11"/>
  <c r="J65" i="11"/>
  <c r="J67" i="11"/>
  <c r="J68" i="11"/>
  <c r="J69" i="11"/>
  <c r="J70" i="11"/>
  <c r="J72" i="11"/>
  <c r="J73" i="11"/>
  <c r="J74" i="11"/>
  <c r="J75" i="11"/>
  <c r="J62" i="11"/>
  <c r="J43" i="11"/>
  <c r="J44" i="11"/>
  <c r="J45" i="11"/>
  <c r="J47" i="11"/>
  <c r="J48" i="11"/>
  <c r="J49" i="11"/>
  <c r="J50" i="11"/>
  <c r="J52" i="11"/>
  <c r="J53" i="11"/>
  <c r="J54" i="11"/>
  <c r="J55" i="11"/>
  <c r="J42" i="11"/>
  <c r="J25" i="11"/>
  <c r="J27" i="11"/>
  <c r="J30" i="11"/>
  <c r="J32" i="11"/>
  <c r="J35" i="11"/>
  <c r="J22" i="11"/>
  <c r="J16" i="10"/>
  <c r="J15" i="10"/>
  <c r="J14" i="10"/>
  <c r="J13" i="10"/>
  <c r="J12" i="10"/>
  <c r="I16" i="10"/>
  <c r="I15" i="10"/>
  <c r="I14" i="10"/>
  <c r="I13" i="10"/>
  <c r="I12" i="10"/>
  <c r="H16" i="10"/>
  <c r="H15" i="10"/>
  <c r="H14" i="10"/>
  <c r="H13" i="10"/>
  <c r="H12" i="10"/>
  <c r="H22" i="11"/>
  <c r="H15" i="9"/>
  <c r="H14" i="9"/>
  <c r="H11" i="9"/>
  <c r="I11" i="9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6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4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22" i="11"/>
  <c r="B69" i="18"/>
  <c r="B44" i="18"/>
  <c r="B19" i="18"/>
  <c r="B20" i="18" s="1"/>
  <c r="J20" i="18"/>
  <c r="H16" i="5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J22" i="16"/>
  <c r="K22" i="16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J32" i="16"/>
  <c r="K32" i="16"/>
  <c r="J34" i="16"/>
  <c r="K34" i="16"/>
  <c r="J35" i="16"/>
  <c r="K35" i="16"/>
  <c r="J36" i="16"/>
  <c r="K36" i="16"/>
  <c r="J37" i="16"/>
  <c r="K37" i="16"/>
  <c r="J38" i="16"/>
  <c r="K38" i="16"/>
  <c r="J39" i="16"/>
  <c r="K39" i="16"/>
  <c r="J40" i="16"/>
  <c r="K40" i="16"/>
  <c r="J41" i="16"/>
  <c r="K41" i="16"/>
  <c r="J42" i="16"/>
  <c r="K42" i="16"/>
  <c r="J43" i="16"/>
  <c r="K43" i="16"/>
  <c r="J44" i="16"/>
  <c r="K44" i="16"/>
  <c r="J45" i="16"/>
  <c r="K45" i="16"/>
  <c r="J46" i="16"/>
  <c r="K46" i="16"/>
  <c r="J47" i="16"/>
  <c r="K47" i="16"/>
  <c r="J48" i="16"/>
  <c r="K48" i="16"/>
  <c r="J49" i="16"/>
  <c r="K49" i="16"/>
  <c r="J50" i="16"/>
  <c r="K50" i="16"/>
  <c r="J51" i="16"/>
  <c r="K51" i="16"/>
  <c r="J52" i="16"/>
  <c r="K52" i="16"/>
  <c r="J53" i="16"/>
  <c r="K53" i="16"/>
  <c r="J54" i="16"/>
  <c r="K54" i="16"/>
  <c r="J55" i="16"/>
  <c r="K55" i="16"/>
  <c r="J56" i="16"/>
  <c r="K56" i="16"/>
  <c r="J57" i="16"/>
  <c r="K57" i="16"/>
  <c r="J58" i="16"/>
  <c r="K58" i="16"/>
  <c r="J59" i="16"/>
  <c r="K59" i="16"/>
  <c r="J60" i="16"/>
  <c r="K60" i="16"/>
  <c r="J61" i="16"/>
  <c r="K61" i="16"/>
  <c r="J62" i="16"/>
  <c r="K62" i="16"/>
  <c r="J63" i="16"/>
  <c r="K63" i="16"/>
  <c r="J64" i="16"/>
  <c r="K64" i="16"/>
  <c r="J65" i="16"/>
  <c r="K65" i="16"/>
  <c r="J66" i="16"/>
  <c r="K66" i="16"/>
  <c r="J67" i="16"/>
  <c r="K67" i="16"/>
  <c r="J68" i="16"/>
  <c r="K68" i="16"/>
  <c r="J69" i="16"/>
  <c r="K69" i="16"/>
  <c r="J70" i="16"/>
  <c r="K70" i="16"/>
  <c r="J71" i="16"/>
  <c r="K71" i="16"/>
  <c r="J72" i="16"/>
  <c r="K72" i="16"/>
  <c r="J73" i="16"/>
  <c r="K73" i="16"/>
  <c r="J74" i="16"/>
  <c r="K74" i="16"/>
  <c r="J75" i="16"/>
  <c r="K75" i="16"/>
  <c r="J76" i="16"/>
  <c r="K76" i="16"/>
  <c r="J77" i="16"/>
  <c r="K77" i="16"/>
  <c r="J78" i="16"/>
  <c r="K78" i="16"/>
  <c r="J79" i="16"/>
  <c r="K79" i="16"/>
  <c r="J80" i="16"/>
  <c r="K80" i="16"/>
  <c r="J81" i="16"/>
  <c r="K81" i="16"/>
  <c r="J82" i="16"/>
  <c r="K82" i="16"/>
  <c r="J83" i="16"/>
  <c r="K83" i="16"/>
  <c r="J84" i="16"/>
  <c r="K84" i="16"/>
  <c r="J85" i="16"/>
  <c r="K85" i="16"/>
  <c r="J86" i="16"/>
  <c r="K86" i="16"/>
  <c r="J87" i="16"/>
  <c r="K87" i="16"/>
  <c r="J88" i="16"/>
  <c r="K88" i="16"/>
  <c r="J89" i="16"/>
  <c r="K89" i="16"/>
  <c r="J90" i="16"/>
  <c r="K90" i="16"/>
  <c r="J91" i="16"/>
  <c r="K91" i="16"/>
  <c r="J92" i="16"/>
  <c r="K92" i="16"/>
  <c r="J93" i="16"/>
  <c r="K93" i="16"/>
  <c r="J94" i="16"/>
  <c r="K94" i="16"/>
  <c r="J95" i="16"/>
  <c r="K95" i="16"/>
  <c r="J96" i="16"/>
  <c r="K96" i="16"/>
  <c r="J98" i="16"/>
  <c r="K98" i="16"/>
  <c r="J99" i="16"/>
  <c r="K99" i="16"/>
  <c r="J100" i="16"/>
  <c r="K100" i="16"/>
  <c r="J101" i="16"/>
  <c r="K101" i="16"/>
  <c r="J102" i="16"/>
  <c r="K102" i="16"/>
  <c r="J103" i="16"/>
  <c r="K103" i="16"/>
  <c r="J104" i="16"/>
  <c r="K104" i="16"/>
  <c r="J105" i="16"/>
  <c r="K105" i="16"/>
  <c r="J106" i="16"/>
  <c r="K106" i="16"/>
  <c r="J107" i="16"/>
  <c r="K107" i="16"/>
  <c r="J108" i="16"/>
  <c r="K108" i="16"/>
  <c r="J109" i="16"/>
  <c r="K109" i="16"/>
  <c r="J110" i="16"/>
  <c r="K110" i="16"/>
  <c r="J111" i="16"/>
  <c r="K111" i="16"/>
  <c r="J112" i="16"/>
  <c r="K112" i="16"/>
  <c r="J113" i="16"/>
  <c r="K113" i="16"/>
  <c r="J114" i="16"/>
  <c r="K114" i="16"/>
  <c r="J115" i="16"/>
  <c r="K115" i="16"/>
  <c r="J116" i="16"/>
  <c r="K116" i="16"/>
  <c r="J117" i="16"/>
  <c r="K117" i="16"/>
  <c r="J119" i="16"/>
  <c r="K119" i="16"/>
  <c r="J120" i="16"/>
  <c r="K120" i="16"/>
  <c r="J121" i="16"/>
  <c r="K121" i="16"/>
  <c r="J122" i="16"/>
  <c r="K122" i="16"/>
  <c r="J123" i="16"/>
  <c r="K123" i="16"/>
  <c r="J124" i="16"/>
  <c r="K124" i="16"/>
  <c r="J125" i="16"/>
  <c r="K125" i="16"/>
  <c r="J126" i="16"/>
  <c r="K126" i="16"/>
  <c r="J127" i="16"/>
  <c r="K127" i="16"/>
  <c r="J128" i="16"/>
  <c r="K128" i="16"/>
  <c r="J129" i="16"/>
  <c r="K129" i="16"/>
  <c r="J130" i="16"/>
  <c r="K130" i="16"/>
  <c r="J131" i="16"/>
  <c r="K131" i="16"/>
  <c r="J132" i="16"/>
  <c r="K132" i="16"/>
  <c r="J133" i="16"/>
  <c r="K133" i="16"/>
  <c r="J134" i="16"/>
  <c r="K134" i="16"/>
  <c r="J135" i="16"/>
  <c r="K135" i="16"/>
  <c r="J136" i="16"/>
  <c r="K136" i="16"/>
  <c r="J137" i="16"/>
  <c r="K137" i="16"/>
  <c r="J138" i="16"/>
  <c r="K138" i="16"/>
  <c r="J139" i="16"/>
  <c r="K139" i="16"/>
  <c r="J140" i="16"/>
  <c r="K140" i="16"/>
  <c r="J141" i="16"/>
  <c r="K141" i="16"/>
  <c r="J142" i="16"/>
  <c r="K142" i="16"/>
  <c r="J143" i="16"/>
  <c r="K143" i="16"/>
  <c r="J144" i="16"/>
  <c r="K144" i="16"/>
  <c r="J145" i="16"/>
  <c r="K145" i="16"/>
  <c r="J146" i="16"/>
  <c r="K146" i="16"/>
  <c r="J147" i="16"/>
  <c r="K147" i="16"/>
  <c r="J148" i="16"/>
  <c r="K148" i="16"/>
  <c r="J150" i="16"/>
  <c r="K150" i="16"/>
  <c r="J151" i="16"/>
  <c r="K151" i="16"/>
  <c r="J152" i="16"/>
  <c r="K152" i="16"/>
  <c r="J153" i="16"/>
  <c r="K153" i="16"/>
  <c r="J154" i="16"/>
  <c r="K154" i="16"/>
  <c r="J155" i="16"/>
  <c r="K155" i="16"/>
  <c r="J156" i="16"/>
  <c r="K156" i="16"/>
  <c r="J157" i="16"/>
  <c r="K157" i="16"/>
  <c r="J158" i="16"/>
  <c r="K158" i="16"/>
  <c r="J159" i="16"/>
  <c r="K159" i="16"/>
  <c r="J160" i="16"/>
  <c r="K160" i="16"/>
  <c r="J161" i="16"/>
  <c r="K161" i="16"/>
  <c r="J162" i="16"/>
  <c r="K162" i="16"/>
  <c r="J163" i="16"/>
  <c r="K163" i="16"/>
  <c r="J164" i="16"/>
  <c r="K164" i="16"/>
  <c r="J165" i="16"/>
  <c r="K165" i="16"/>
  <c r="J166" i="16"/>
  <c r="K166" i="16"/>
  <c r="J167" i="16"/>
  <c r="K167" i="16"/>
  <c r="J168" i="16"/>
  <c r="K168" i="16"/>
  <c r="J169" i="16"/>
  <c r="K169" i="16"/>
  <c r="J170" i="16"/>
  <c r="K170" i="16"/>
  <c r="J171" i="16"/>
  <c r="K171" i="16"/>
  <c r="J172" i="16"/>
  <c r="K172" i="16"/>
  <c r="J173" i="16"/>
  <c r="K173" i="16"/>
  <c r="J174" i="16"/>
  <c r="K174" i="16"/>
  <c r="J175" i="16"/>
  <c r="K175" i="16"/>
  <c r="J176" i="16"/>
  <c r="K176" i="16"/>
  <c r="J177" i="16"/>
  <c r="K177" i="16"/>
  <c r="J178" i="16"/>
  <c r="K178" i="16"/>
  <c r="J179" i="16"/>
  <c r="K179" i="16"/>
  <c r="J181" i="16"/>
  <c r="K181" i="16"/>
  <c r="J182" i="16"/>
  <c r="K182" i="16"/>
  <c r="J183" i="16"/>
  <c r="K183" i="16"/>
  <c r="J184" i="16"/>
  <c r="K184" i="16"/>
  <c r="J185" i="16"/>
  <c r="K185" i="16"/>
  <c r="J186" i="16"/>
  <c r="K186" i="16"/>
  <c r="J187" i="16"/>
  <c r="K187" i="16"/>
  <c r="J188" i="16"/>
  <c r="K188" i="16"/>
  <c r="J189" i="16"/>
  <c r="K189" i="16"/>
  <c r="J190" i="16"/>
  <c r="K190" i="16"/>
  <c r="J191" i="16"/>
  <c r="K191" i="16"/>
  <c r="J192" i="16"/>
  <c r="K192" i="16"/>
  <c r="J193" i="16"/>
  <c r="K193" i="16"/>
  <c r="J194" i="16"/>
  <c r="K194" i="16"/>
  <c r="J195" i="16"/>
  <c r="K195" i="16"/>
  <c r="J196" i="16"/>
  <c r="K196" i="16"/>
  <c r="J197" i="16"/>
  <c r="K197" i="16"/>
  <c r="J198" i="16"/>
  <c r="K198" i="16"/>
  <c r="J199" i="16"/>
  <c r="K199" i="16"/>
  <c r="J200" i="16"/>
  <c r="K200" i="16"/>
  <c r="J201" i="16"/>
  <c r="K201" i="16"/>
  <c r="J202" i="16"/>
  <c r="K202" i="16"/>
  <c r="J203" i="16"/>
  <c r="K203" i="16"/>
  <c r="J204" i="16"/>
  <c r="K204" i="16"/>
  <c r="J205" i="16"/>
  <c r="K205" i="16"/>
  <c r="J206" i="16"/>
  <c r="K206" i="16"/>
  <c r="J207" i="16"/>
  <c r="K207" i="16"/>
  <c r="J208" i="16"/>
  <c r="K208" i="16"/>
  <c r="J209" i="16"/>
  <c r="K209" i="16"/>
  <c r="J210" i="16"/>
  <c r="K210" i="16"/>
  <c r="J211" i="16"/>
  <c r="K211" i="16"/>
  <c r="J212" i="16"/>
  <c r="K212" i="16"/>
  <c r="J213" i="16"/>
  <c r="K213" i="16"/>
  <c r="J215" i="16"/>
  <c r="K215" i="16"/>
  <c r="J216" i="16"/>
  <c r="K216" i="16"/>
  <c r="J217" i="16"/>
  <c r="K217" i="16"/>
  <c r="J218" i="16"/>
  <c r="K218" i="16"/>
  <c r="J219" i="16"/>
  <c r="K219" i="16"/>
  <c r="J220" i="16"/>
  <c r="K220" i="16"/>
  <c r="J221" i="16"/>
  <c r="K221" i="16"/>
  <c r="J222" i="16"/>
  <c r="K222" i="16"/>
  <c r="J223" i="16"/>
  <c r="K223" i="16"/>
  <c r="J224" i="16"/>
  <c r="K224" i="16"/>
  <c r="J225" i="16"/>
  <c r="K225" i="16"/>
  <c r="J226" i="16"/>
  <c r="K226" i="16"/>
  <c r="J227" i="16"/>
  <c r="K227" i="16"/>
  <c r="J228" i="16"/>
  <c r="K228" i="16"/>
  <c r="J229" i="16"/>
  <c r="K229" i="16"/>
  <c r="J230" i="16"/>
  <c r="K230" i="16"/>
  <c r="J231" i="16"/>
  <c r="K231" i="16"/>
  <c r="J232" i="16"/>
  <c r="K232" i="16"/>
  <c r="J233" i="16"/>
  <c r="K233" i="16"/>
  <c r="J234" i="16"/>
  <c r="K234" i="16"/>
  <c r="J235" i="16"/>
  <c r="K235" i="16"/>
  <c r="J236" i="16"/>
  <c r="K236" i="16"/>
  <c r="J237" i="16"/>
  <c r="K237" i="16"/>
  <c r="J238" i="16"/>
  <c r="K238" i="16"/>
  <c r="J239" i="16"/>
  <c r="K239" i="16"/>
  <c r="J240" i="16"/>
  <c r="K240" i="16"/>
  <c r="J241" i="16"/>
  <c r="K241" i="16"/>
  <c r="J242" i="16"/>
  <c r="K242" i="16"/>
  <c r="J243" i="16"/>
  <c r="K243" i="16"/>
  <c r="J244" i="16"/>
  <c r="K244" i="16"/>
  <c r="J245" i="16"/>
  <c r="K245" i="16"/>
  <c r="J246" i="16"/>
  <c r="K246" i="16"/>
  <c r="J247" i="16"/>
  <c r="K247" i="16"/>
  <c r="J248" i="16"/>
  <c r="K248" i="16"/>
  <c r="J249" i="16"/>
  <c r="K249" i="16"/>
  <c r="J250" i="16"/>
  <c r="K250" i="16"/>
  <c r="J251" i="16"/>
  <c r="K251" i="16"/>
  <c r="J253" i="16"/>
  <c r="K253" i="16"/>
  <c r="J254" i="16"/>
  <c r="K254" i="16"/>
  <c r="J255" i="16"/>
  <c r="K255" i="16"/>
  <c r="J256" i="16"/>
  <c r="K256" i="16"/>
  <c r="J257" i="16"/>
  <c r="K257" i="16"/>
  <c r="J258" i="16"/>
  <c r="K258" i="16"/>
  <c r="J259" i="16"/>
  <c r="K259" i="16"/>
  <c r="J260" i="16"/>
  <c r="K260" i="16"/>
  <c r="J261" i="16"/>
  <c r="K261" i="16"/>
  <c r="J262" i="16"/>
  <c r="K262" i="16"/>
  <c r="J263" i="16"/>
  <c r="K263" i="16"/>
  <c r="J264" i="16"/>
  <c r="K264" i="16"/>
  <c r="J265" i="16"/>
  <c r="K265" i="16"/>
  <c r="J266" i="16"/>
  <c r="K266" i="16"/>
  <c r="J267" i="16"/>
  <c r="K267" i="16"/>
  <c r="J268" i="16"/>
  <c r="K268" i="16"/>
  <c r="J269" i="16"/>
  <c r="K269" i="16"/>
  <c r="J270" i="16"/>
  <c r="K270" i="16"/>
  <c r="J271" i="16"/>
  <c r="K271" i="16"/>
  <c r="J272" i="16"/>
  <c r="K272" i="16"/>
  <c r="J273" i="16"/>
  <c r="K273" i="16"/>
  <c r="J274" i="16"/>
  <c r="K274" i="16"/>
  <c r="J275" i="16"/>
  <c r="K275" i="16"/>
  <c r="J276" i="16"/>
  <c r="K276" i="16"/>
  <c r="J277" i="16"/>
  <c r="K277" i="16"/>
  <c r="J278" i="16"/>
  <c r="K278" i="16"/>
  <c r="J279" i="16"/>
  <c r="K279" i="16"/>
  <c r="J280" i="16"/>
  <c r="K280" i="16"/>
  <c r="J281" i="16"/>
  <c r="K281" i="16"/>
  <c r="J282" i="16"/>
  <c r="K282" i="16"/>
  <c r="J283" i="16"/>
  <c r="K283" i="16"/>
  <c r="J284" i="16"/>
  <c r="K284" i="16"/>
  <c r="J285" i="16"/>
  <c r="K285" i="16"/>
  <c r="J286" i="16"/>
  <c r="K286" i="16"/>
  <c r="J287" i="16"/>
  <c r="K287" i="16"/>
  <c r="J288" i="16"/>
  <c r="K288" i="16"/>
  <c r="J289" i="16"/>
  <c r="K289" i="16"/>
  <c r="J290" i="16"/>
  <c r="K290" i="16"/>
  <c r="J291" i="16"/>
  <c r="K291" i="16"/>
  <c r="K7" i="16"/>
  <c r="J7" i="16"/>
  <c r="F16" i="5"/>
  <c r="C22" i="14"/>
  <c r="O251" i="16"/>
  <c r="J21" i="15"/>
  <c r="J17" i="15"/>
  <c r="J18" i="15"/>
  <c r="C7" i="15"/>
  <c r="C6" i="15"/>
  <c r="H62" i="11"/>
  <c r="H42" i="11"/>
  <c r="Q4" i="10"/>
  <c r="P4" i="10"/>
  <c r="O4" i="10"/>
  <c r="J15" i="9"/>
  <c r="H76" i="11" s="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J14" i="9"/>
  <c r="J13" i="9"/>
  <c r="J12" i="9"/>
  <c r="J11" i="9"/>
  <c r="H13" i="9"/>
  <c r="H12" i="9"/>
  <c r="F20" i="5" l="1"/>
  <c r="F23" i="5"/>
  <c r="H23" i="5" s="1"/>
  <c r="F22" i="5"/>
  <c r="H22" i="5" s="1"/>
  <c r="F21" i="5"/>
  <c r="G21" i="5" s="1"/>
  <c r="M4" i="10"/>
  <c r="J4" i="10"/>
  <c r="G4" i="10"/>
  <c r="D12" i="10" s="1"/>
  <c r="D4" i="10"/>
  <c r="D20" i="10" s="1"/>
  <c r="L4" i="10"/>
  <c r="K4" i="10"/>
  <c r="I4" i="10"/>
  <c r="H4" i="10"/>
  <c r="C4" i="10"/>
  <c r="D25" i="9"/>
  <c r="D12" i="9"/>
  <c r="AJ3" i="12"/>
  <c r="C5" i="9"/>
  <c r="M4" i="9"/>
  <c r="J4" i="9"/>
  <c r="G4" i="9"/>
  <c r="D4" i="9"/>
  <c r="F52" i="18" l="1"/>
  <c r="F53" i="18"/>
  <c r="F54" i="18"/>
  <c r="F77" i="18"/>
  <c r="F55" i="18"/>
  <c r="F27" i="18"/>
  <c r="F78" i="18"/>
  <c r="F28" i="18"/>
  <c r="F79" i="18"/>
  <c r="F29" i="18"/>
  <c r="F80" i="18"/>
  <c r="F30" i="18"/>
  <c r="F91" i="18"/>
  <c r="F41" i="18"/>
  <c r="F66" i="18"/>
  <c r="G23" i="5"/>
  <c r="F22" i="18" s="1"/>
  <c r="H21" i="5"/>
  <c r="F61" i="18" s="1"/>
  <c r="G22" i="5"/>
  <c r="F36" i="18" l="1"/>
  <c r="G36" i="18" s="1"/>
  <c r="F47" i="18"/>
  <c r="F74" i="18"/>
  <c r="F86" i="18"/>
  <c r="K86" i="18" s="1"/>
  <c r="F75" i="18"/>
  <c r="K75" i="18" s="1"/>
  <c r="F50" i="18"/>
  <c r="I50" i="18" s="1"/>
  <c r="F23" i="18"/>
  <c r="L23" i="18" s="1"/>
  <c r="F48" i="18"/>
  <c r="I48" i="18" s="1"/>
  <c r="F25" i="18"/>
  <c r="K25" i="18" s="1"/>
  <c r="F24" i="18"/>
  <c r="F49" i="18"/>
  <c r="F73" i="18"/>
  <c r="G73" i="18" s="1"/>
  <c r="F72" i="18"/>
  <c r="I72" i="18" s="1"/>
  <c r="F89" i="18"/>
  <c r="F39" i="18"/>
  <c r="F90" i="18"/>
  <c r="F40" i="18"/>
  <c r="F63" i="18"/>
  <c r="F62" i="18"/>
  <c r="F64" i="18"/>
  <c r="F65" i="18"/>
  <c r="F87" i="18"/>
  <c r="F37" i="18"/>
  <c r="F88" i="18"/>
  <c r="F38" i="18"/>
  <c r="L91" i="18"/>
  <c r="K91" i="18"/>
  <c r="G91" i="18"/>
  <c r="I91" i="18"/>
  <c r="K28" i="18"/>
  <c r="I28" i="18"/>
  <c r="G28" i="18"/>
  <c r="L28" i="18"/>
  <c r="K78" i="18"/>
  <c r="G78" i="18"/>
  <c r="I78" i="18"/>
  <c r="L78" i="18"/>
  <c r="K22" i="18"/>
  <c r="I22" i="18"/>
  <c r="L47" i="18"/>
  <c r="I47" i="18"/>
  <c r="G47" i="18"/>
  <c r="K47" i="18"/>
  <c r="K74" i="18"/>
  <c r="G74" i="18"/>
  <c r="L74" i="18"/>
  <c r="I74" i="18"/>
  <c r="I86" i="18"/>
  <c r="L27" i="18"/>
  <c r="G27" i="18"/>
  <c r="K27" i="18"/>
  <c r="I27" i="18"/>
  <c r="L24" i="18"/>
  <c r="I24" i="18"/>
  <c r="G24" i="18"/>
  <c r="K24" i="18"/>
  <c r="G49" i="18"/>
  <c r="K49" i="18"/>
  <c r="I49" i="18"/>
  <c r="L49" i="18"/>
  <c r="G23" i="18"/>
  <c r="K61" i="18"/>
  <c r="G61" i="18"/>
  <c r="I61" i="18"/>
  <c r="L61" i="18"/>
  <c r="I55" i="18"/>
  <c r="L55" i="18"/>
  <c r="K55" i="18"/>
  <c r="G55" i="18"/>
  <c r="F51" i="18"/>
  <c r="F76" i="18"/>
  <c r="F26" i="18"/>
  <c r="L80" i="18"/>
  <c r="G80" i="18"/>
  <c r="K80" i="18"/>
  <c r="I80" i="18"/>
  <c r="K48" i="18"/>
  <c r="L73" i="18"/>
  <c r="L30" i="18"/>
  <c r="K30" i="18"/>
  <c r="I30" i="18"/>
  <c r="G30" i="18"/>
  <c r="K77" i="18"/>
  <c r="L77" i="18"/>
  <c r="I77" i="18"/>
  <c r="G77" i="18"/>
  <c r="L54" i="18"/>
  <c r="K54" i="18"/>
  <c r="I54" i="18"/>
  <c r="G54" i="18"/>
  <c r="F59" i="18"/>
  <c r="F82" i="18"/>
  <c r="F60" i="18"/>
  <c r="F32" i="18"/>
  <c r="F83" i="18"/>
  <c r="F33" i="18"/>
  <c r="F84" i="18"/>
  <c r="F34" i="18"/>
  <c r="F85" i="18"/>
  <c r="F35" i="18"/>
  <c r="F57" i="18"/>
  <c r="F58" i="18"/>
  <c r="I66" i="18"/>
  <c r="G66" i="18"/>
  <c r="K66" i="18"/>
  <c r="L66" i="18"/>
  <c r="K29" i="18"/>
  <c r="I29" i="18"/>
  <c r="L29" i="18"/>
  <c r="G29" i="18"/>
  <c r="L53" i="18"/>
  <c r="I53" i="18"/>
  <c r="K53" i="18"/>
  <c r="G53" i="18"/>
  <c r="F81" i="18"/>
  <c r="F31" i="18"/>
  <c r="F56" i="18"/>
  <c r="L41" i="18"/>
  <c r="K41" i="18"/>
  <c r="G41" i="18"/>
  <c r="I41" i="18"/>
  <c r="I79" i="18"/>
  <c r="L79" i="18"/>
  <c r="K79" i="18"/>
  <c r="G79" i="18"/>
  <c r="I52" i="18"/>
  <c r="K52" i="18"/>
  <c r="L52" i="18"/>
  <c r="G52" i="18"/>
  <c r="P8" i="16"/>
  <c r="P33" i="16"/>
  <c r="P74" i="16"/>
  <c r="P89" i="16"/>
  <c r="P97" i="16"/>
  <c r="P118" i="16"/>
  <c r="P138" i="16"/>
  <c r="P149" i="16"/>
  <c r="P180" i="16"/>
  <c r="P186" i="16"/>
  <c r="P198" i="16"/>
  <c r="P204" i="16"/>
  <c r="P206" i="16"/>
  <c r="P211" i="16"/>
  <c r="P214" i="16"/>
  <c r="P226" i="16"/>
  <c r="P227" i="16"/>
  <c r="P229" i="16"/>
  <c r="P233" i="16"/>
  <c r="P237" i="16"/>
  <c r="P239" i="16"/>
  <c r="P248" i="16"/>
  <c r="P251" i="16"/>
  <c r="P252" i="16"/>
  <c r="O291" i="16"/>
  <c r="P291" i="16" s="1"/>
  <c r="O290" i="16"/>
  <c r="P290" i="16" s="1"/>
  <c r="O289" i="16"/>
  <c r="P289" i="16" s="1"/>
  <c r="O288" i="16"/>
  <c r="P288" i="16" s="1"/>
  <c r="O287" i="16"/>
  <c r="P287" i="16" s="1"/>
  <c r="O286" i="16"/>
  <c r="P286" i="16" s="1"/>
  <c r="O285" i="16"/>
  <c r="P285" i="16" s="1"/>
  <c r="O284" i="16"/>
  <c r="P284" i="16" s="1"/>
  <c r="O283" i="16"/>
  <c r="P283" i="16" s="1"/>
  <c r="O282" i="16"/>
  <c r="P282" i="16" s="1"/>
  <c r="O281" i="16"/>
  <c r="P281" i="16" s="1"/>
  <c r="O280" i="16"/>
  <c r="P280" i="16" s="1"/>
  <c r="O279" i="16"/>
  <c r="P279" i="16" s="1"/>
  <c r="O278" i="16"/>
  <c r="P278" i="16" s="1"/>
  <c r="O277" i="16"/>
  <c r="P277" i="16" s="1"/>
  <c r="O276" i="16"/>
  <c r="P276" i="16" s="1"/>
  <c r="O275" i="16"/>
  <c r="P275" i="16" s="1"/>
  <c r="O274" i="16"/>
  <c r="P274" i="16" s="1"/>
  <c r="O273" i="16"/>
  <c r="P273" i="16" s="1"/>
  <c r="O272" i="16"/>
  <c r="P272" i="16" s="1"/>
  <c r="O271" i="16"/>
  <c r="P271" i="16" s="1"/>
  <c r="O270" i="16"/>
  <c r="P270" i="16" s="1"/>
  <c r="O269" i="16"/>
  <c r="P269" i="16" s="1"/>
  <c r="O268" i="16"/>
  <c r="P268" i="16" s="1"/>
  <c r="O267" i="16"/>
  <c r="P267" i="16" s="1"/>
  <c r="O266" i="16"/>
  <c r="P266" i="16" s="1"/>
  <c r="O265" i="16"/>
  <c r="P265" i="16" s="1"/>
  <c r="O264" i="16"/>
  <c r="P264" i="16" s="1"/>
  <c r="O263" i="16"/>
  <c r="P263" i="16" s="1"/>
  <c r="O262" i="16"/>
  <c r="P262" i="16" s="1"/>
  <c r="O261" i="16"/>
  <c r="P261" i="16" s="1"/>
  <c r="O260" i="16"/>
  <c r="P260" i="16" s="1"/>
  <c r="O259" i="16"/>
  <c r="P259" i="16" s="1"/>
  <c r="O258" i="16"/>
  <c r="P258" i="16" s="1"/>
  <c r="O257" i="16"/>
  <c r="P257" i="16" s="1"/>
  <c r="O256" i="16"/>
  <c r="P256" i="16" s="1"/>
  <c r="O255" i="16"/>
  <c r="P255" i="16" s="1"/>
  <c r="O254" i="16"/>
  <c r="P254" i="16" s="1"/>
  <c r="O253" i="16"/>
  <c r="P253" i="16" s="1"/>
  <c r="O250" i="16"/>
  <c r="P250" i="16" s="1"/>
  <c r="O249" i="16"/>
  <c r="P249" i="16" s="1"/>
  <c r="O248" i="16"/>
  <c r="O247" i="16"/>
  <c r="P247" i="16" s="1"/>
  <c r="O246" i="16"/>
  <c r="P246" i="16" s="1"/>
  <c r="O245" i="16"/>
  <c r="P245" i="16" s="1"/>
  <c r="O244" i="16"/>
  <c r="P244" i="16" s="1"/>
  <c r="O243" i="16"/>
  <c r="P243" i="16" s="1"/>
  <c r="O242" i="16"/>
  <c r="P242" i="16" s="1"/>
  <c r="O241" i="16"/>
  <c r="P241" i="16" s="1"/>
  <c r="O240" i="16"/>
  <c r="P240" i="16" s="1"/>
  <c r="O239" i="16"/>
  <c r="O238" i="16"/>
  <c r="P238" i="16" s="1"/>
  <c r="O237" i="16"/>
  <c r="O236" i="16"/>
  <c r="P236" i="16" s="1"/>
  <c r="O235" i="16"/>
  <c r="P235" i="16" s="1"/>
  <c r="O234" i="16"/>
  <c r="P234" i="16" s="1"/>
  <c r="O233" i="16"/>
  <c r="O232" i="16"/>
  <c r="P232" i="16" s="1"/>
  <c r="O231" i="16"/>
  <c r="P231" i="16" s="1"/>
  <c r="O230" i="16"/>
  <c r="P230" i="16" s="1"/>
  <c r="O229" i="16"/>
  <c r="O228" i="16"/>
  <c r="P228" i="16" s="1"/>
  <c r="O227" i="16"/>
  <c r="O226" i="16"/>
  <c r="O225" i="16"/>
  <c r="P225" i="16" s="1"/>
  <c r="O224" i="16"/>
  <c r="P224" i="16" s="1"/>
  <c r="O223" i="16"/>
  <c r="P223" i="16" s="1"/>
  <c r="O222" i="16"/>
  <c r="P222" i="16" s="1"/>
  <c r="O221" i="16"/>
  <c r="P221" i="16" s="1"/>
  <c r="O220" i="16"/>
  <c r="P220" i="16" s="1"/>
  <c r="O219" i="16"/>
  <c r="P219" i="16" s="1"/>
  <c r="O218" i="16"/>
  <c r="P218" i="16" s="1"/>
  <c r="O217" i="16"/>
  <c r="P217" i="16" s="1"/>
  <c r="O216" i="16"/>
  <c r="P216" i="16" s="1"/>
  <c r="O215" i="16"/>
  <c r="P215" i="16" s="1"/>
  <c r="O213" i="16"/>
  <c r="P213" i="16" s="1"/>
  <c r="O212" i="16"/>
  <c r="P212" i="16" s="1"/>
  <c r="O210" i="16"/>
  <c r="P210" i="16" s="1"/>
  <c r="O209" i="16"/>
  <c r="P209" i="16" s="1"/>
  <c r="O208" i="16"/>
  <c r="P208" i="16" s="1"/>
  <c r="O207" i="16"/>
  <c r="P207" i="16" s="1"/>
  <c r="O205" i="16"/>
  <c r="P205" i="16" s="1"/>
  <c r="O203" i="16"/>
  <c r="P203" i="16" s="1"/>
  <c r="O202" i="16"/>
  <c r="P202" i="16" s="1"/>
  <c r="O201" i="16"/>
  <c r="P201" i="16" s="1"/>
  <c r="O200" i="16"/>
  <c r="P200" i="16" s="1"/>
  <c r="O199" i="16"/>
  <c r="P199" i="16" s="1"/>
  <c r="O197" i="16"/>
  <c r="P197" i="16" s="1"/>
  <c r="O196" i="16"/>
  <c r="P196" i="16" s="1"/>
  <c r="O195" i="16"/>
  <c r="P195" i="16" s="1"/>
  <c r="O194" i="16"/>
  <c r="P194" i="16" s="1"/>
  <c r="O193" i="16"/>
  <c r="P193" i="16" s="1"/>
  <c r="O192" i="16"/>
  <c r="P192" i="16" s="1"/>
  <c r="O191" i="16"/>
  <c r="P191" i="16" s="1"/>
  <c r="O190" i="16"/>
  <c r="P190" i="16" s="1"/>
  <c r="O189" i="16"/>
  <c r="P189" i="16" s="1"/>
  <c r="O188" i="16"/>
  <c r="P188" i="16" s="1"/>
  <c r="O187" i="16"/>
  <c r="P187" i="16" s="1"/>
  <c r="O185" i="16"/>
  <c r="P185" i="16" s="1"/>
  <c r="O184" i="16"/>
  <c r="P184" i="16" s="1"/>
  <c r="O183" i="16"/>
  <c r="P183" i="16" s="1"/>
  <c r="O182" i="16"/>
  <c r="P182" i="16" s="1"/>
  <c r="O181" i="16"/>
  <c r="P181" i="16" s="1"/>
  <c r="O179" i="16"/>
  <c r="P179" i="16" s="1"/>
  <c r="O178" i="16"/>
  <c r="P178" i="16" s="1"/>
  <c r="O177" i="16"/>
  <c r="P177" i="16" s="1"/>
  <c r="O176" i="16"/>
  <c r="P176" i="16" s="1"/>
  <c r="O175" i="16"/>
  <c r="P175" i="16" s="1"/>
  <c r="O174" i="16"/>
  <c r="P174" i="16" s="1"/>
  <c r="O173" i="16"/>
  <c r="P173" i="16" s="1"/>
  <c r="O172" i="16"/>
  <c r="P172" i="16" s="1"/>
  <c r="O171" i="16"/>
  <c r="P171" i="16" s="1"/>
  <c r="O170" i="16"/>
  <c r="P170" i="16" s="1"/>
  <c r="O169" i="16"/>
  <c r="P169" i="16" s="1"/>
  <c r="O168" i="16"/>
  <c r="P168" i="16" s="1"/>
  <c r="O167" i="16"/>
  <c r="P167" i="16" s="1"/>
  <c r="O166" i="16"/>
  <c r="P166" i="16" s="1"/>
  <c r="O165" i="16"/>
  <c r="P165" i="16" s="1"/>
  <c r="O164" i="16"/>
  <c r="P164" i="16" s="1"/>
  <c r="O163" i="16"/>
  <c r="P163" i="16" s="1"/>
  <c r="O162" i="16"/>
  <c r="P162" i="16" s="1"/>
  <c r="O161" i="16"/>
  <c r="P161" i="16" s="1"/>
  <c r="O160" i="16"/>
  <c r="P160" i="16" s="1"/>
  <c r="O159" i="16"/>
  <c r="P159" i="16" s="1"/>
  <c r="O158" i="16"/>
  <c r="P158" i="16" s="1"/>
  <c r="O157" i="16"/>
  <c r="P157" i="16" s="1"/>
  <c r="O156" i="16"/>
  <c r="P156" i="16" s="1"/>
  <c r="O155" i="16"/>
  <c r="P155" i="16" s="1"/>
  <c r="O154" i="16"/>
  <c r="P154" i="16" s="1"/>
  <c r="O153" i="16"/>
  <c r="P153" i="16" s="1"/>
  <c r="O152" i="16"/>
  <c r="P152" i="16" s="1"/>
  <c r="O151" i="16"/>
  <c r="P151" i="16" s="1"/>
  <c r="O150" i="16"/>
  <c r="P150" i="16" s="1"/>
  <c r="O148" i="16"/>
  <c r="P148" i="16" s="1"/>
  <c r="O147" i="16"/>
  <c r="P147" i="16" s="1"/>
  <c r="O146" i="16"/>
  <c r="P146" i="16" s="1"/>
  <c r="O145" i="16"/>
  <c r="P145" i="16" s="1"/>
  <c r="O144" i="16"/>
  <c r="P144" i="16" s="1"/>
  <c r="O143" i="16"/>
  <c r="P143" i="16" s="1"/>
  <c r="O142" i="16"/>
  <c r="P142" i="16" s="1"/>
  <c r="O141" i="16"/>
  <c r="P141" i="16" s="1"/>
  <c r="O140" i="16"/>
  <c r="P140" i="16" s="1"/>
  <c r="O139" i="16"/>
  <c r="P139" i="16" s="1"/>
  <c r="O137" i="16"/>
  <c r="P137" i="16" s="1"/>
  <c r="O136" i="16"/>
  <c r="P136" i="16" s="1"/>
  <c r="O135" i="16"/>
  <c r="P135" i="16" s="1"/>
  <c r="O134" i="16"/>
  <c r="P134" i="16" s="1"/>
  <c r="O133" i="16"/>
  <c r="P133" i="16" s="1"/>
  <c r="O132" i="16"/>
  <c r="P132" i="16" s="1"/>
  <c r="O131" i="16"/>
  <c r="P131" i="16" s="1"/>
  <c r="O130" i="16"/>
  <c r="P130" i="16" s="1"/>
  <c r="O129" i="16"/>
  <c r="P129" i="16" s="1"/>
  <c r="O128" i="16"/>
  <c r="P128" i="16" s="1"/>
  <c r="O127" i="16"/>
  <c r="P127" i="16" s="1"/>
  <c r="O126" i="16"/>
  <c r="P126" i="16" s="1"/>
  <c r="O125" i="16"/>
  <c r="P125" i="16" s="1"/>
  <c r="O124" i="16"/>
  <c r="P124" i="16" s="1"/>
  <c r="O123" i="16"/>
  <c r="P123" i="16" s="1"/>
  <c r="O122" i="16"/>
  <c r="P122" i="16" s="1"/>
  <c r="O121" i="16"/>
  <c r="P121" i="16" s="1"/>
  <c r="O120" i="16"/>
  <c r="P120" i="16" s="1"/>
  <c r="O119" i="16"/>
  <c r="P119" i="16" s="1"/>
  <c r="O117" i="16"/>
  <c r="P117" i="16" s="1"/>
  <c r="O116" i="16"/>
  <c r="P116" i="16" s="1"/>
  <c r="O115" i="16"/>
  <c r="P115" i="16" s="1"/>
  <c r="O114" i="16"/>
  <c r="P114" i="16" s="1"/>
  <c r="O113" i="16"/>
  <c r="P113" i="16" s="1"/>
  <c r="O112" i="16"/>
  <c r="P112" i="16" s="1"/>
  <c r="O111" i="16"/>
  <c r="P111" i="16" s="1"/>
  <c r="O110" i="16"/>
  <c r="P110" i="16" s="1"/>
  <c r="O109" i="16"/>
  <c r="P109" i="16" s="1"/>
  <c r="O108" i="16"/>
  <c r="P108" i="16" s="1"/>
  <c r="O107" i="16"/>
  <c r="P107" i="16" s="1"/>
  <c r="O106" i="16"/>
  <c r="P106" i="16" s="1"/>
  <c r="O105" i="16"/>
  <c r="P105" i="16" s="1"/>
  <c r="O104" i="16"/>
  <c r="P104" i="16" s="1"/>
  <c r="O103" i="16"/>
  <c r="P103" i="16" s="1"/>
  <c r="O102" i="16"/>
  <c r="P102" i="16" s="1"/>
  <c r="O101" i="16"/>
  <c r="P101" i="16" s="1"/>
  <c r="O100" i="16"/>
  <c r="P100" i="16" s="1"/>
  <c r="O99" i="16"/>
  <c r="P99" i="16" s="1"/>
  <c r="O98" i="16"/>
  <c r="P98" i="16" s="1"/>
  <c r="O96" i="16"/>
  <c r="P96" i="16" s="1"/>
  <c r="O95" i="16"/>
  <c r="P95" i="16" s="1"/>
  <c r="O94" i="16"/>
  <c r="P94" i="16" s="1"/>
  <c r="O93" i="16"/>
  <c r="P93" i="16" s="1"/>
  <c r="O92" i="16"/>
  <c r="P92" i="16" s="1"/>
  <c r="O91" i="16"/>
  <c r="P91" i="16" s="1"/>
  <c r="O90" i="16"/>
  <c r="P90" i="16" s="1"/>
  <c r="O88" i="16"/>
  <c r="P88" i="16" s="1"/>
  <c r="O87" i="16"/>
  <c r="P87" i="16" s="1"/>
  <c r="O86" i="16"/>
  <c r="P86" i="16" s="1"/>
  <c r="O85" i="16"/>
  <c r="P85" i="16" s="1"/>
  <c r="O84" i="16"/>
  <c r="P84" i="16" s="1"/>
  <c r="O83" i="16"/>
  <c r="P83" i="16" s="1"/>
  <c r="O82" i="16"/>
  <c r="P82" i="16" s="1"/>
  <c r="O81" i="16"/>
  <c r="P81" i="16" s="1"/>
  <c r="O80" i="16"/>
  <c r="P80" i="16" s="1"/>
  <c r="O79" i="16"/>
  <c r="P79" i="16" s="1"/>
  <c r="O78" i="16"/>
  <c r="P78" i="16" s="1"/>
  <c r="O77" i="16"/>
  <c r="P77" i="16" s="1"/>
  <c r="O76" i="16"/>
  <c r="P76" i="16" s="1"/>
  <c r="O75" i="16"/>
  <c r="P75" i="16" s="1"/>
  <c r="O73" i="16"/>
  <c r="P73" i="16" s="1"/>
  <c r="O72" i="16"/>
  <c r="P72" i="16" s="1"/>
  <c r="O71" i="16"/>
  <c r="P71" i="16" s="1"/>
  <c r="O70" i="16"/>
  <c r="P70" i="16" s="1"/>
  <c r="O69" i="16"/>
  <c r="P69" i="16" s="1"/>
  <c r="O68" i="16"/>
  <c r="P68" i="16" s="1"/>
  <c r="O67" i="16"/>
  <c r="P67" i="16" s="1"/>
  <c r="O66" i="16"/>
  <c r="P66" i="16" s="1"/>
  <c r="O65" i="16"/>
  <c r="P65" i="16" s="1"/>
  <c r="O64" i="16"/>
  <c r="P64" i="16" s="1"/>
  <c r="O63" i="16"/>
  <c r="P63" i="16" s="1"/>
  <c r="O62" i="16"/>
  <c r="P62" i="16" s="1"/>
  <c r="O61" i="16"/>
  <c r="P61" i="16" s="1"/>
  <c r="O60" i="16"/>
  <c r="P60" i="16" s="1"/>
  <c r="O59" i="16"/>
  <c r="P59" i="16" s="1"/>
  <c r="O58" i="16"/>
  <c r="P58" i="16" s="1"/>
  <c r="O57" i="16"/>
  <c r="P57" i="16" s="1"/>
  <c r="O56" i="16"/>
  <c r="P56" i="16" s="1"/>
  <c r="O55" i="16"/>
  <c r="P55" i="16" s="1"/>
  <c r="O54" i="16"/>
  <c r="P54" i="16" s="1"/>
  <c r="O53" i="16"/>
  <c r="P53" i="16" s="1"/>
  <c r="O52" i="16"/>
  <c r="P52" i="16" s="1"/>
  <c r="O51" i="16"/>
  <c r="P51" i="16" s="1"/>
  <c r="O50" i="16"/>
  <c r="P50" i="16" s="1"/>
  <c r="O49" i="16"/>
  <c r="P49" i="16" s="1"/>
  <c r="O48" i="16"/>
  <c r="P48" i="16" s="1"/>
  <c r="O47" i="16"/>
  <c r="P47" i="16" s="1"/>
  <c r="O46" i="16"/>
  <c r="P46" i="16" s="1"/>
  <c r="O45" i="16"/>
  <c r="P45" i="16" s="1"/>
  <c r="O44" i="16"/>
  <c r="P44" i="16" s="1"/>
  <c r="O43" i="16"/>
  <c r="P43" i="16" s="1"/>
  <c r="O42" i="16"/>
  <c r="P42" i="16" s="1"/>
  <c r="O41" i="16"/>
  <c r="P41" i="16" s="1"/>
  <c r="O40" i="16"/>
  <c r="P40" i="16" s="1"/>
  <c r="O39" i="16"/>
  <c r="P39" i="16" s="1"/>
  <c r="O38" i="16"/>
  <c r="P38" i="16" s="1"/>
  <c r="O37" i="16"/>
  <c r="P37" i="16" s="1"/>
  <c r="O36" i="16"/>
  <c r="P36" i="16" s="1"/>
  <c r="O35" i="16"/>
  <c r="P35" i="16" s="1"/>
  <c r="O34" i="16"/>
  <c r="P34" i="16" s="1"/>
  <c r="O32" i="16"/>
  <c r="P32" i="16" s="1"/>
  <c r="O31" i="16"/>
  <c r="P31" i="16" s="1"/>
  <c r="O30" i="16"/>
  <c r="P30" i="16" s="1"/>
  <c r="O29" i="16"/>
  <c r="P29" i="16" s="1"/>
  <c r="O28" i="16"/>
  <c r="P28" i="16" s="1"/>
  <c r="O27" i="16"/>
  <c r="P27" i="16" s="1"/>
  <c r="O26" i="16"/>
  <c r="P26" i="16" s="1"/>
  <c r="O25" i="16"/>
  <c r="P25" i="16" s="1"/>
  <c r="O24" i="16"/>
  <c r="P24" i="16" s="1"/>
  <c r="O23" i="16"/>
  <c r="P23" i="16" s="1"/>
  <c r="O22" i="16"/>
  <c r="P22" i="16" s="1"/>
  <c r="O21" i="16"/>
  <c r="P21" i="16" s="1"/>
  <c r="O20" i="16"/>
  <c r="P20" i="16" s="1"/>
  <c r="O19" i="16"/>
  <c r="P19" i="16" s="1"/>
  <c r="O18" i="16"/>
  <c r="P18" i="16" s="1"/>
  <c r="O17" i="16"/>
  <c r="P17" i="16" s="1"/>
  <c r="O16" i="16"/>
  <c r="P16" i="16" s="1"/>
  <c r="O15" i="16"/>
  <c r="P15" i="16" s="1"/>
  <c r="O14" i="16"/>
  <c r="P14" i="16" s="1"/>
  <c r="O13" i="16"/>
  <c r="P13" i="16" s="1"/>
  <c r="O12" i="16"/>
  <c r="P12" i="16" s="1"/>
  <c r="O11" i="16"/>
  <c r="P11" i="16" s="1"/>
  <c r="O10" i="16"/>
  <c r="P10" i="16" s="1"/>
  <c r="O9" i="16"/>
  <c r="P9" i="16" s="1"/>
  <c r="O7" i="16"/>
  <c r="P7" i="16" s="1"/>
  <c r="O6" i="16"/>
  <c r="P6" i="16" s="1"/>
  <c r="N3" i="17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502" i="17"/>
  <c r="N503" i="17"/>
  <c r="N504" i="17"/>
  <c r="N505" i="17"/>
  <c r="N506" i="17"/>
  <c r="N507" i="17"/>
  <c r="N508" i="17"/>
  <c r="N509" i="17"/>
  <c r="N510" i="17"/>
  <c r="N511" i="17"/>
  <c r="N512" i="17"/>
  <c r="N513" i="17"/>
  <c r="N514" i="17"/>
  <c r="N515" i="17"/>
  <c r="N516" i="17"/>
  <c r="N517" i="17"/>
  <c r="N518" i="17"/>
  <c r="N519" i="17"/>
  <c r="N520" i="17"/>
  <c r="N521" i="17"/>
  <c r="N522" i="17"/>
  <c r="N523" i="17"/>
  <c r="N524" i="17"/>
  <c r="N525" i="17"/>
  <c r="N526" i="17"/>
  <c r="N527" i="17"/>
  <c r="N528" i="17"/>
  <c r="N529" i="17"/>
  <c r="N530" i="17"/>
  <c r="N531" i="17"/>
  <c r="N532" i="17"/>
  <c r="N533" i="17"/>
  <c r="N534" i="17"/>
  <c r="N535" i="17"/>
  <c r="N536" i="17"/>
  <c r="N537" i="17"/>
  <c r="N538" i="17"/>
  <c r="N539" i="17"/>
  <c r="N540" i="17"/>
  <c r="N541" i="17"/>
  <c r="N542" i="17"/>
  <c r="N543" i="17"/>
  <c r="N544" i="17"/>
  <c r="N545" i="17"/>
  <c r="N546" i="17"/>
  <c r="N547" i="17"/>
  <c r="N548" i="17"/>
  <c r="N549" i="17"/>
  <c r="N550" i="17"/>
  <c r="N551" i="17"/>
  <c r="N552" i="17"/>
  <c r="N553" i="17"/>
  <c r="N554" i="17"/>
  <c r="N555" i="17"/>
  <c r="N556" i="17"/>
  <c r="N557" i="17"/>
  <c r="N558" i="17"/>
  <c r="N559" i="17"/>
  <c r="N560" i="17"/>
  <c r="N561" i="17"/>
  <c r="N562" i="17"/>
  <c r="N563" i="17"/>
  <c r="N564" i="17"/>
  <c r="N565" i="17"/>
  <c r="N566" i="17"/>
  <c r="N567" i="17"/>
  <c r="N568" i="17"/>
  <c r="N569" i="17"/>
  <c r="N570" i="17"/>
  <c r="N571" i="17"/>
  <c r="N572" i="17"/>
  <c r="N573" i="17"/>
  <c r="N574" i="17"/>
  <c r="N575" i="17"/>
  <c r="N576" i="17"/>
  <c r="N577" i="17"/>
  <c r="N578" i="17"/>
  <c r="N579" i="17"/>
  <c r="N580" i="17"/>
  <c r="N581" i="17"/>
  <c r="N582" i="17"/>
  <c r="N583" i="17"/>
  <c r="N584" i="17"/>
  <c r="N585" i="17"/>
  <c r="N586" i="17"/>
  <c r="N587" i="17"/>
  <c r="N588" i="17"/>
  <c r="N589" i="17"/>
  <c r="N590" i="17"/>
  <c r="N591" i="17"/>
  <c r="N592" i="17"/>
  <c r="N593" i="17"/>
  <c r="N594" i="17"/>
  <c r="N595" i="17"/>
  <c r="N596" i="17"/>
  <c r="N597" i="17"/>
  <c r="N598" i="17"/>
  <c r="N599" i="17"/>
  <c r="N600" i="17"/>
  <c r="N601" i="17"/>
  <c r="N602" i="17"/>
  <c r="N603" i="17"/>
  <c r="N604" i="17"/>
  <c r="N605" i="17"/>
  <c r="N606" i="17"/>
  <c r="N607" i="17"/>
  <c r="N608" i="17"/>
  <c r="N609" i="17"/>
  <c r="N610" i="17"/>
  <c r="N611" i="17"/>
  <c r="N612" i="17"/>
  <c r="N613" i="17"/>
  <c r="N614" i="17"/>
  <c r="N615" i="17"/>
  <c r="N616" i="17"/>
  <c r="N617" i="17"/>
  <c r="N618" i="17"/>
  <c r="N619" i="17"/>
  <c r="N620" i="17"/>
  <c r="N621" i="17"/>
  <c r="N622" i="17"/>
  <c r="N623" i="17"/>
  <c r="N624" i="17"/>
  <c r="N625" i="17"/>
  <c r="N626" i="17"/>
  <c r="N627" i="17"/>
  <c r="N628" i="17"/>
  <c r="N629" i="17"/>
  <c r="N630" i="17"/>
  <c r="N631" i="17"/>
  <c r="N632" i="17"/>
  <c r="N633" i="17"/>
  <c r="N634" i="17"/>
  <c r="N635" i="17"/>
  <c r="N636" i="17"/>
  <c r="N637" i="17"/>
  <c r="N638" i="17"/>
  <c r="N639" i="17"/>
  <c r="N640" i="17"/>
  <c r="N641" i="17"/>
  <c r="N642" i="17"/>
  <c r="N643" i="17"/>
  <c r="N644" i="17"/>
  <c r="N645" i="17"/>
  <c r="N646" i="17"/>
  <c r="N647" i="17"/>
  <c r="N648" i="17"/>
  <c r="N649" i="17"/>
  <c r="N650" i="17"/>
  <c r="N651" i="17"/>
  <c r="N652" i="17"/>
  <c r="N653" i="17"/>
  <c r="N654" i="17"/>
  <c r="N655" i="17"/>
  <c r="N656" i="17"/>
  <c r="N657" i="17"/>
  <c r="N658" i="17"/>
  <c r="N659" i="17"/>
  <c r="N660" i="17"/>
  <c r="N661" i="17"/>
  <c r="N662" i="17"/>
  <c r="N663" i="17"/>
  <c r="N664" i="17"/>
  <c r="N665" i="17"/>
  <c r="N666" i="17"/>
  <c r="N667" i="17"/>
  <c r="N668" i="17"/>
  <c r="N669" i="17"/>
  <c r="N670" i="17"/>
  <c r="N671" i="17"/>
  <c r="N672" i="17"/>
  <c r="N673" i="17"/>
  <c r="N674" i="17"/>
  <c r="N675" i="17"/>
  <c r="N676" i="17"/>
  <c r="N677" i="17"/>
  <c r="N678" i="17"/>
  <c r="N679" i="17"/>
  <c r="N680" i="17"/>
  <c r="N681" i="17"/>
  <c r="N682" i="17"/>
  <c r="N683" i="17"/>
  <c r="N684" i="17"/>
  <c r="N685" i="17"/>
  <c r="N686" i="17"/>
  <c r="N687" i="17"/>
  <c r="N688" i="17"/>
  <c r="N689" i="17"/>
  <c r="N690" i="17"/>
  <c r="N691" i="17"/>
  <c r="N692" i="17"/>
  <c r="N693" i="17"/>
  <c r="N694" i="17"/>
  <c r="N695" i="17"/>
  <c r="N696" i="17"/>
  <c r="N697" i="17"/>
  <c r="N698" i="17"/>
  <c r="N699" i="17"/>
  <c r="N700" i="17"/>
  <c r="N701" i="17"/>
  <c r="N702" i="17"/>
  <c r="N703" i="17"/>
  <c r="N704" i="17"/>
  <c r="N705" i="17"/>
  <c r="N706" i="17"/>
  <c r="N707" i="17"/>
  <c r="N708" i="17"/>
  <c r="N709" i="17"/>
  <c r="N710" i="17"/>
  <c r="N711" i="17"/>
  <c r="N712" i="17"/>
  <c r="N713" i="17"/>
  <c r="N714" i="17"/>
  <c r="N715" i="17"/>
  <c r="N716" i="17"/>
  <c r="N717" i="17"/>
  <c r="N718" i="17"/>
  <c r="N719" i="17"/>
  <c r="N720" i="17"/>
  <c r="N721" i="17"/>
  <c r="N722" i="17"/>
  <c r="N723" i="17"/>
  <c r="N724" i="17"/>
  <c r="N725" i="17"/>
  <c r="N726" i="17"/>
  <c r="N727" i="17"/>
  <c r="N728" i="17"/>
  <c r="N729" i="17"/>
  <c r="N730" i="17"/>
  <c r="N731" i="17"/>
  <c r="N732" i="17"/>
  <c r="N733" i="17"/>
  <c r="N734" i="17"/>
  <c r="N735" i="17"/>
  <c r="N736" i="17"/>
  <c r="N737" i="17"/>
  <c r="N738" i="17"/>
  <c r="N739" i="17"/>
  <c r="N740" i="17"/>
  <c r="N741" i="17"/>
  <c r="N742" i="17"/>
  <c r="N743" i="17"/>
  <c r="N744" i="17"/>
  <c r="N745" i="17"/>
  <c r="N746" i="17"/>
  <c r="N747" i="17"/>
  <c r="N748" i="17"/>
  <c r="N749" i="17"/>
  <c r="N750" i="17"/>
  <c r="N751" i="17"/>
  <c r="N752" i="17"/>
  <c r="N753" i="17"/>
  <c r="N754" i="17"/>
  <c r="N755" i="17"/>
  <c r="N756" i="17"/>
  <c r="N757" i="17"/>
  <c r="N758" i="17"/>
  <c r="N759" i="17"/>
  <c r="N760" i="17"/>
  <c r="N761" i="17"/>
  <c r="N762" i="17"/>
  <c r="N763" i="17"/>
  <c r="N764" i="17"/>
  <c r="N765" i="17"/>
  <c r="N766" i="17"/>
  <c r="N767" i="17"/>
  <c r="N768" i="17"/>
  <c r="N769" i="17"/>
  <c r="N770" i="17"/>
  <c r="N771" i="17"/>
  <c r="N772" i="17"/>
  <c r="N773" i="17"/>
  <c r="N774" i="17"/>
  <c r="N775" i="17"/>
  <c r="N776" i="17"/>
  <c r="N777" i="17"/>
  <c r="N778" i="17"/>
  <c r="N779" i="17"/>
  <c r="N780" i="17"/>
  <c r="N781" i="17"/>
  <c r="N782" i="17"/>
  <c r="N783" i="17"/>
  <c r="N784" i="17"/>
  <c r="N785" i="17"/>
  <c r="N786" i="17"/>
  <c r="N787" i="17"/>
  <c r="N788" i="17"/>
  <c r="N789" i="17"/>
  <c r="N790" i="17"/>
  <c r="N791" i="17"/>
  <c r="N792" i="17"/>
  <c r="N793" i="17"/>
  <c r="N794" i="17"/>
  <c r="N795" i="17"/>
  <c r="N796" i="17"/>
  <c r="N797" i="17"/>
  <c r="N798" i="17"/>
  <c r="N799" i="17"/>
  <c r="N800" i="17"/>
  <c r="N801" i="17"/>
  <c r="N802" i="17"/>
  <c r="N803" i="17"/>
  <c r="N804" i="17"/>
  <c r="N805" i="17"/>
  <c r="N806" i="17"/>
  <c r="N807" i="17"/>
  <c r="N808" i="17"/>
  <c r="N809" i="17"/>
  <c r="N810" i="17"/>
  <c r="N811" i="17"/>
  <c r="N812" i="17"/>
  <c r="N813" i="17"/>
  <c r="N814" i="17"/>
  <c r="N815" i="17"/>
  <c r="N816" i="17"/>
  <c r="N817" i="17"/>
  <c r="N818" i="17"/>
  <c r="N819" i="17"/>
  <c r="N820" i="17"/>
  <c r="N821" i="17"/>
  <c r="N822" i="17"/>
  <c r="N823" i="17"/>
  <c r="N824" i="17"/>
  <c r="N825" i="17"/>
  <c r="N826" i="17"/>
  <c r="N827" i="17"/>
  <c r="N828" i="17"/>
  <c r="N829" i="17"/>
  <c r="N830" i="17"/>
  <c r="N831" i="17"/>
  <c r="N832" i="17"/>
  <c r="N833" i="17"/>
  <c r="N834" i="17"/>
  <c r="N835" i="17"/>
  <c r="N836" i="17"/>
  <c r="N837" i="17"/>
  <c r="N838" i="17"/>
  <c r="N839" i="17"/>
  <c r="N840" i="17"/>
  <c r="N841" i="17"/>
  <c r="N842" i="17"/>
  <c r="N843" i="17"/>
  <c r="N844" i="17"/>
  <c r="N845" i="17"/>
  <c r="N846" i="17"/>
  <c r="N847" i="17"/>
  <c r="N848" i="17"/>
  <c r="N849" i="17"/>
  <c r="N850" i="17"/>
  <c r="N851" i="17"/>
  <c r="N852" i="17"/>
  <c r="N853" i="17"/>
  <c r="N854" i="17"/>
  <c r="N855" i="17"/>
  <c r="N856" i="17"/>
  <c r="N857" i="17"/>
  <c r="N858" i="17"/>
  <c r="N859" i="17"/>
  <c r="N860" i="17"/>
  <c r="N861" i="17"/>
  <c r="N862" i="17"/>
  <c r="N863" i="17"/>
  <c r="N864" i="17"/>
  <c r="N865" i="17"/>
  <c r="N866" i="17"/>
  <c r="N867" i="17"/>
  <c r="N868" i="17"/>
  <c r="N869" i="17"/>
  <c r="N870" i="17"/>
  <c r="N871" i="17"/>
  <c r="N872" i="17"/>
  <c r="N873" i="17"/>
  <c r="N874" i="17"/>
  <c r="N875" i="17"/>
  <c r="N876" i="17"/>
  <c r="N877" i="17"/>
  <c r="N878" i="17"/>
  <c r="N879" i="17"/>
  <c r="N880" i="17"/>
  <c r="N881" i="17"/>
  <c r="N882" i="17"/>
  <c r="N883" i="17"/>
  <c r="N884" i="17"/>
  <c r="N885" i="17"/>
  <c r="N886" i="17"/>
  <c r="N887" i="17"/>
  <c r="N888" i="17"/>
  <c r="N889" i="17"/>
  <c r="N890" i="17"/>
  <c r="N891" i="17"/>
  <c r="N892" i="17"/>
  <c r="N893" i="17"/>
  <c r="N894" i="17"/>
  <c r="N895" i="17"/>
  <c r="N896" i="17"/>
  <c r="N897" i="17"/>
  <c r="N898" i="17"/>
  <c r="N899" i="17"/>
  <c r="N900" i="17"/>
  <c r="N901" i="17"/>
  <c r="N902" i="17"/>
  <c r="N903" i="17"/>
  <c r="N904" i="17"/>
  <c r="N905" i="17"/>
  <c r="N906" i="17"/>
  <c r="N907" i="17"/>
  <c r="N908" i="17"/>
  <c r="N909" i="17"/>
  <c r="N910" i="17"/>
  <c r="N911" i="17"/>
  <c r="N912" i="17"/>
  <c r="N913" i="17"/>
  <c r="N914" i="17"/>
  <c r="N915" i="17"/>
  <c r="N916" i="17"/>
  <c r="N917" i="17"/>
  <c r="N918" i="17"/>
  <c r="N919" i="17"/>
  <c r="N920" i="17"/>
  <c r="N921" i="17"/>
  <c r="N922" i="17"/>
  <c r="N923" i="17"/>
  <c r="N924" i="17"/>
  <c r="N925" i="17"/>
  <c r="N926" i="17"/>
  <c r="N927" i="17"/>
  <c r="N928" i="17"/>
  <c r="N929" i="17"/>
  <c r="N930" i="17"/>
  <c r="N931" i="17"/>
  <c r="N932" i="17"/>
  <c r="N933" i="17"/>
  <c r="N934" i="17"/>
  <c r="N935" i="17"/>
  <c r="N936" i="17"/>
  <c r="N937" i="17"/>
  <c r="N938" i="17"/>
  <c r="N939" i="17"/>
  <c r="N940" i="17"/>
  <c r="N941" i="17"/>
  <c r="N942" i="17"/>
  <c r="N943" i="17"/>
  <c r="N944" i="17"/>
  <c r="N945" i="17"/>
  <c r="N946" i="17"/>
  <c r="N947" i="17"/>
  <c r="N948" i="17"/>
  <c r="N949" i="17"/>
  <c r="N950" i="17"/>
  <c r="N951" i="17"/>
  <c r="N952" i="17"/>
  <c r="N953" i="17"/>
  <c r="N954" i="17"/>
  <c r="N955" i="17"/>
  <c r="N956" i="17"/>
  <c r="N957" i="17"/>
  <c r="N958" i="17"/>
  <c r="N959" i="17"/>
  <c r="N960" i="17"/>
  <c r="N961" i="17"/>
  <c r="N962" i="17"/>
  <c r="N963" i="17"/>
  <c r="N964" i="17"/>
  <c r="N965" i="17"/>
  <c r="N966" i="17"/>
  <c r="N967" i="17"/>
  <c r="N968" i="17"/>
  <c r="N969" i="17"/>
  <c r="N970" i="17"/>
  <c r="N971" i="17"/>
  <c r="N972" i="17"/>
  <c r="N973" i="17"/>
  <c r="N974" i="17"/>
  <c r="N975" i="17"/>
  <c r="N976" i="17"/>
  <c r="N977" i="17"/>
  <c r="N978" i="17"/>
  <c r="N979" i="17"/>
  <c r="N980" i="17"/>
  <c r="N981" i="17"/>
  <c r="N982" i="17"/>
  <c r="N983" i="17"/>
  <c r="N984" i="17"/>
  <c r="N985" i="17"/>
  <c r="N986" i="17"/>
  <c r="N987" i="17"/>
  <c r="N988" i="17"/>
  <c r="N989" i="17"/>
  <c r="N990" i="17"/>
  <c r="N991" i="17"/>
  <c r="N992" i="17"/>
  <c r="N993" i="17"/>
  <c r="N994" i="17"/>
  <c r="N995" i="17"/>
  <c r="N996" i="17"/>
  <c r="N997" i="17"/>
  <c r="N998" i="17"/>
  <c r="N999" i="17"/>
  <c r="N1000" i="17"/>
  <c r="N1001" i="17"/>
  <c r="N1002" i="17"/>
  <c r="N1003" i="17"/>
  <c r="N1004" i="17"/>
  <c r="N1005" i="17"/>
  <c r="N1006" i="17"/>
  <c r="N1007" i="17"/>
  <c r="N1008" i="17"/>
  <c r="N1009" i="17"/>
  <c r="N1010" i="17"/>
  <c r="N1011" i="17"/>
  <c r="N1012" i="17"/>
  <c r="N1013" i="17"/>
  <c r="N1014" i="17"/>
  <c r="N1015" i="17"/>
  <c r="N1016" i="17"/>
  <c r="N1017" i="17"/>
  <c r="N1018" i="17"/>
  <c r="N1019" i="17"/>
  <c r="N1020" i="17"/>
  <c r="N1021" i="17"/>
  <c r="N1022" i="17"/>
  <c r="N1023" i="17"/>
  <c r="N1024" i="17"/>
  <c r="N1025" i="17"/>
  <c r="N1026" i="17"/>
  <c r="N1027" i="17"/>
  <c r="N1028" i="17"/>
  <c r="N1029" i="17"/>
  <c r="N1030" i="17"/>
  <c r="N1031" i="17"/>
  <c r="N1032" i="17"/>
  <c r="N1033" i="17"/>
  <c r="N1034" i="17"/>
  <c r="N1035" i="17"/>
  <c r="N1036" i="17"/>
  <c r="N1037" i="17"/>
  <c r="N1038" i="17"/>
  <c r="N1039" i="17"/>
  <c r="N1040" i="17"/>
  <c r="N1041" i="17"/>
  <c r="N1042" i="17"/>
  <c r="N1043" i="17"/>
  <c r="N1044" i="17"/>
  <c r="N1045" i="17"/>
  <c r="N1046" i="17"/>
  <c r="N1047" i="17"/>
  <c r="N1048" i="17"/>
  <c r="N1049" i="17"/>
  <c r="N1050" i="17"/>
  <c r="N1051" i="17"/>
  <c r="N1052" i="17"/>
  <c r="N1053" i="17"/>
  <c r="N1054" i="17"/>
  <c r="N1055" i="17"/>
  <c r="N1056" i="17"/>
  <c r="N1057" i="17"/>
  <c r="N1058" i="17"/>
  <c r="N1059" i="17"/>
  <c r="N1060" i="17"/>
  <c r="N1061" i="17"/>
  <c r="N1062" i="17"/>
  <c r="N1063" i="17"/>
  <c r="N1064" i="17"/>
  <c r="N1065" i="17"/>
  <c r="N1066" i="17"/>
  <c r="N1067" i="17"/>
  <c r="N1068" i="17"/>
  <c r="N1069" i="17"/>
  <c r="N1070" i="17"/>
  <c r="N1071" i="17"/>
  <c r="N1072" i="17"/>
  <c r="N1073" i="17"/>
  <c r="N1074" i="17"/>
  <c r="N1075" i="17"/>
  <c r="N1076" i="17"/>
  <c r="N1077" i="17"/>
  <c r="N1078" i="17"/>
  <c r="N1079" i="17"/>
  <c r="N1080" i="17"/>
  <c r="N1081" i="17"/>
  <c r="N1082" i="17"/>
  <c r="N1083" i="17"/>
  <c r="N1084" i="17"/>
  <c r="N1085" i="17"/>
  <c r="N1086" i="17"/>
  <c r="N1087" i="17"/>
  <c r="N1088" i="17"/>
  <c r="N1089" i="17"/>
  <c r="N1090" i="17"/>
  <c r="N1091" i="17"/>
  <c r="N1092" i="17"/>
  <c r="N1093" i="17"/>
  <c r="N1094" i="17"/>
  <c r="N1095" i="17"/>
  <c r="N1096" i="17"/>
  <c r="N1097" i="17"/>
  <c r="N1098" i="17"/>
  <c r="N1099" i="17"/>
  <c r="N1100" i="17"/>
  <c r="N1101" i="17"/>
  <c r="N1102" i="17"/>
  <c r="N1103" i="17"/>
  <c r="N1104" i="17"/>
  <c r="N1105" i="17"/>
  <c r="N1106" i="17"/>
  <c r="N1107" i="17"/>
  <c r="N1108" i="17"/>
  <c r="N1109" i="17"/>
  <c r="N1110" i="17"/>
  <c r="N1111" i="17"/>
  <c r="N1112" i="17"/>
  <c r="N1113" i="17"/>
  <c r="N1114" i="17"/>
  <c r="N1115" i="17"/>
  <c r="N1116" i="17"/>
  <c r="N1117" i="17"/>
  <c r="N1118" i="17"/>
  <c r="N1119" i="17"/>
  <c r="N1120" i="17"/>
  <c r="N1121" i="17"/>
  <c r="N1122" i="17"/>
  <c r="N1123" i="17"/>
  <c r="N1124" i="17"/>
  <c r="N1125" i="17"/>
  <c r="N1126" i="17"/>
  <c r="N1127" i="17"/>
  <c r="N1128" i="17"/>
  <c r="N1129" i="17"/>
  <c r="N1130" i="17"/>
  <c r="N1131" i="17"/>
  <c r="N1132" i="17"/>
  <c r="N1133" i="17"/>
  <c r="N1134" i="17"/>
  <c r="N1135" i="17"/>
  <c r="N1136" i="17"/>
  <c r="N1137" i="17"/>
  <c r="N1138" i="17"/>
  <c r="N1139" i="17"/>
  <c r="N1140" i="17"/>
  <c r="N1141" i="17"/>
  <c r="N1142" i="17"/>
  <c r="N1143" i="17"/>
  <c r="N1144" i="17"/>
  <c r="N1145" i="17"/>
  <c r="N1146" i="17"/>
  <c r="N1147" i="17"/>
  <c r="N1148" i="17"/>
  <c r="N1149" i="17"/>
  <c r="N1150" i="17"/>
  <c r="N1151" i="17"/>
  <c r="N1152" i="17"/>
  <c r="N1153" i="17"/>
  <c r="N1154" i="17"/>
  <c r="N1155" i="17"/>
  <c r="N1156" i="17"/>
  <c r="N1157" i="17"/>
  <c r="N1158" i="17"/>
  <c r="N1159" i="17"/>
  <c r="N1160" i="17"/>
  <c r="N1161" i="17"/>
  <c r="N1162" i="17"/>
  <c r="N1163" i="17"/>
  <c r="N1164" i="17"/>
  <c r="N1165" i="17"/>
  <c r="N1166" i="17"/>
  <c r="N1167" i="17"/>
  <c r="N1168" i="17"/>
  <c r="N1169" i="17"/>
  <c r="N1170" i="17"/>
  <c r="N1171" i="17"/>
  <c r="N1172" i="17"/>
  <c r="N1173" i="17"/>
  <c r="N1174" i="17"/>
  <c r="N1175" i="17"/>
  <c r="N1176" i="17"/>
  <c r="N1177" i="17"/>
  <c r="N1178" i="17"/>
  <c r="N1179" i="17"/>
  <c r="N1180" i="17"/>
  <c r="N1181" i="17"/>
  <c r="N1182" i="17"/>
  <c r="N1183" i="17"/>
  <c r="N1184" i="17"/>
  <c r="N1185" i="17"/>
  <c r="N1186" i="17"/>
  <c r="N1187" i="17"/>
  <c r="N1188" i="17"/>
  <c r="N1189" i="17"/>
  <c r="N1190" i="17"/>
  <c r="N1191" i="17"/>
  <c r="N1192" i="17"/>
  <c r="N1193" i="17"/>
  <c r="N1194" i="17"/>
  <c r="N1195" i="17"/>
  <c r="N1196" i="17"/>
  <c r="N1197" i="17"/>
  <c r="N1198" i="17"/>
  <c r="N1199" i="17"/>
  <c r="N1200" i="17"/>
  <c r="N1201" i="17"/>
  <c r="N1202" i="17"/>
  <c r="N1203" i="17"/>
  <c r="N1204" i="17"/>
  <c r="N1205" i="17"/>
  <c r="N1206" i="17"/>
  <c r="N1207" i="17"/>
  <c r="N1208" i="17"/>
  <c r="N1209" i="17"/>
  <c r="N1210" i="17"/>
  <c r="N1211" i="17"/>
  <c r="N1212" i="17"/>
  <c r="N1213" i="17"/>
  <c r="N1214" i="17"/>
  <c r="N1215" i="17"/>
  <c r="N1216" i="17"/>
  <c r="N1217" i="17"/>
  <c r="N1218" i="17"/>
  <c r="N1219" i="17"/>
  <c r="N1220" i="17"/>
  <c r="N1221" i="17"/>
  <c r="N1222" i="17"/>
  <c r="N1223" i="17"/>
  <c r="N1224" i="17"/>
  <c r="N1225" i="17"/>
  <c r="N1226" i="17"/>
  <c r="N1227" i="17"/>
  <c r="N1228" i="17"/>
  <c r="N1229" i="17"/>
  <c r="N1230" i="17"/>
  <c r="N1231" i="17"/>
  <c r="N1232" i="17"/>
  <c r="N1233" i="17"/>
  <c r="N1234" i="17"/>
  <c r="N1235" i="17"/>
  <c r="N1236" i="17"/>
  <c r="N1237" i="17"/>
  <c r="N1238" i="17"/>
  <c r="N1239" i="17"/>
  <c r="N1240" i="17"/>
  <c r="N1241" i="17"/>
  <c r="N1242" i="17"/>
  <c r="N1243" i="17"/>
  <c r="N1244" i="17"/>
  <c r="N1245" i="17"/>
  <c r="N1246" i="17"/>
  <c r="N1247" i="17"/>
  <c r="N1248" i="17"/>
  <c r="N1249" i="17"/>
  <c r="N1250" i="17"/>
  <c r="N1251" i="17"/>
  <c r="N1252" i="17"/>
  <c r="N1253" i="17"/>
  <c r="N1254" i="17"/>
  <c r="N1255" i="17"/>
  <c r="N1256" i="17"/>
  <c r="N1257" i="17"/>
  <c r="N1258" i="17"/>
  <c r="N1259" i="17"/>
  <c r="N1260" i="17"/>
  <c r="N1261" i="17"/>
  <c r="N1262" i="17"/>
  <c r="N1263" i="17"/>
  <c r="N1264" i="17"/>
  <c r="N1265" i="17"/>
  <c r="N1266" i="17"/>
  <c r="N1267" i="17"/>
  <c r="N1268" i="17"/>
  <c r="N1269" i="17"/>
  <c r="N1270" i="17"/>
  <c r="N1271" i="17"/>
  <c r="N1272" i="17"/>
  <c r="N1273" i="17"/>
  <c r="N1274" i="17"/>
  <c r="N1275" i="17"/>
  <c r="N1276" i="17"/>
  <c r="N1277" i="17"/>
  <c r="N1278" i="17"/>
  <c r="N1279" i="17"/>
  <c r="N1280" i="17"/>
  <c r="N1281" i="17"/>
  <c r="N1282" i="17"/>
  <c r="N1283" i="17"/>
  <c r="N1284" i="17"/>
  <c r="N1285" i="17"/>
  <c r="N1286" i="17"/>
  <c r="N1287" i="17"/>
  <c r="N1288" i="17"/>
  <c r="N1289" i="17"/>
  <c r="N1290" i="17"/>
  <c r="N1291" i="17"/>
  <c r="N1292" i="17"/>
  <c r="N1293" i="17"/>
  <c r="N1294" i="17"/>
  <c r="N1295" i="17"/>
  <c r="N1296" i="17"/>
  <c r="N1297" i="17"/>
  <c r="N1298" i="17"/>
  <c r="N1299" i="17"/>
  <c r="N1300" i="17"/>
  <c r="N1301" i="17"/>
  <c r="N1302" i="17"/>
  <c r="N1303" i="17"/>
  <c r="N1304" i="17"/>
  <c r="N1305" i="17"/>
  <c r="N1306" i="17"/>
  <c r="N1307" i="17"/>
  <c r="N1308" i="17"/>
  <c r="N1309" i="17"/>
  <c r="N1310" i="17"/>
  <c r="N1311" i="17"/>
  <c r="N1312" i="17"/>
  <c r="N1313" i="17"/>
  <c r="N1314" i="17"/>
  <c r="N1315" i="17"/>
  <c r="N1316" i="17"/>
  <c r="N1317" i="17"/>
  <c r="N1318" i="17"/>
  <c r="N1319" i="17"/>
  <c r="N1320" i="17"/>
  <c r="N1321" i="17"/>
  <c r="N1322" i="17"/>
  <c r="N1323" i="17"/>
  <c r="N1324" i="17"/>
  <c r="N1325" i="17"/>
  <c r="N1326" i="17"/>
  <c r="N1327" i="17"/>
  <c r="N1328" i="17"/>
  <c r="N1329" i="17"/>
  <c r="N1330" i="17"/>
  <c r="N1331" i="17"/>
  <c r="N1332" i="17"/>
  <c r="N1333" i="17"/>
  <c r="N1334" i="17"/>
  <c r="N1335" i="17"/>
  <c r="N1336" i="17"/>
  <c r="N1337" i="17"/>
  <c r="N1338" i="17"/>
  <c r="N1339" i="17"/>
  <c r="N1340" i="17"/>
  <c r="N1341" i="17"/>
  <c r="N1342" i="17"/>
  <c r="N1343" i="17"/>
  <c r="N1344" i="17"/>
  <c r="N1345" i="17"/>
  <c r="N1346" i="17"/>
  <c r="N1347" i="17"/>
  <c r="N1348" i="17"/>
  <c r="N1349" i="17"/>
  <c r="N1350" i="17"/>
  <c r="N1351" i="17"/>
  <c r="N1352" i="17"/>
  <c r="N1353" i="17"/>
  <c r="N1354" i="17"/>
  <c r="N1355" i="17"/>
  <c r="N1356" i="17"/>
  <c r="N1357" i="17"/>
  <c r="N1358" i="17"/>
  <c r="N1359" i="17"/>
  <c r="N1360" i="17"/>
  <c r="N1361" i="17"/>
  <c r="N1362" i="17"/>
  <c r="N1363" i="17"/>
  <c r="N1364" i="17"/>
  <c r="N1365" i="17"/>
  <c r="N1366" i="17"/>
  <c r="N1367" i="17"/>
  <c r="N1368" i="17"/>
  <c r="N1369" i="17"/>
  <c r="N1370" i="17"/>
  <c r="N1371" i="17"/>
  <c r="N1372" i="17"/>
  <c r="N1373" i="17"/>
  <c r="N1374" i="17"/>
  <c r="N1375" i="17"/>
  <c r="N1376" i="17"/>
  <c r="N1377" i="17"/>
  <c r="N1378" i="17"/>
  <c r="N1379" i="17"/>
  <c r="N1380" i="17"/>
  <c r="N1381" i="17"/>
  <c r="N1382" i="17"/>
  <c r="N1383" i="17"/>
  <c r="N1384" i="17"/>
  <c r="N1385" i="17"/>
  <c r="N1386" i="17"/>
  <c r="N1387" i="17"/>
  <c r="N1388" i="17"/>
  <c r="N1389" i="17"/>
  <c r="N1390" i="17"/>
  <c r="N1391" i="17"/>
  <c r="N1392" i="17"/>
  <c r="N1393" i="17"/>
  <c r="N1394" i="17"/>
  <c r="N1395" i="17"/>
  <c r="N1396" i="17"/>
  <c r="N1397" i="17"/>
  <c r="N1398" i="17"/>
  <c r="N1399" i="17"/>
  <c r="N1400" i="17"/>
  <c r="N1401" i="17"/>
  <c r="N1402" i="17"/>
  <c r="N1403" i="17"/>
  <c r="N1404" i="17"/>
  <c r="N1405" i="17"/>
  <c r="N1406" i="17"/>
  <c r="N1407" i="17"/>
  <c r="N1408" i="17"/>
  <c r="N1409" i="17"/>
  <c r="N1410" i="17"/>
  <c r="N1411" i="17"/>
  <c r="N1412" i="17"/>
  <c r="N1413" i="17"/>
  <c r="N1414" i="17"/>
  <c r="N1415" i="17"/>
  <c r="N1416" i="17"/>
  <c r="N1417" i="17"/>
  <c r="N1418" i="17"/>
  <c r="N1419" i="17"/>
  <c r="N1420" i="17"/>
  <c r="N1421" i="17"/>
  <c r="N1422" i="17"/>
  <c r="N1423" i="17"/>
  <c r="N1424" i="17"/>
  <c r="N1425" i="17"/>
  <c r="N1426" i="17"/>
  <c r="N1427" i="17"/>
  <c r="N1428" i="17"/>
  <c r="N1429" i="17"/>
  <c r="N1430" i="17"/>
  <c r="N1431" i="17"/>
  <c r="N1432" i="17"/>
  <c r="N1433" i="17"/>
  <c r="N1434" i="17"/>
  <c r="N1435" i="17"/>
  <c r="N1436" i="17"/>
  <c r="N1437" i="17"/>
  <c r="N1438" i="17"/>
  <c r="N1439" i="17"/>
  <c r="N1440" i="17"/>
  <c r="N1441" i="17"/>
  <c r="N1442" i="17"/>
  <c r="N1443" i="17"/>
  <c r="N1444" i="17"/>
  <c r="N1445" i="17"/>
  <c r="N1446" i="17"/>
  <c r="N1447" i="17"/>
  <c r="N1448" i="17"/>
  <c r="N1449" i="17"/>
  <c r="N1450" i="17"/>
  <c r="N1451" i="17"/>
  <c r="N1452" i="17"/>
  <c r="N1453" i="17"/>
  <c r="N1454" i="17"/>
  <c r="N1455" i="17"/>
  <c r="N1456" i="17"/>
  <c r="N1457" i="17"/>
  <c r="N1458" i="17"/>
  <c r="N1459" i="17"/>
  <c r="N1460" i="17"/>
  <c r="N1461" i="17"/>
  <c r="N1462" i="17"/>
  <c r="N1463" i="17"/>
  <c r="N1464" i="17"/>
  <c r="N1465" i="17"/>
  <c r="N1466" i="17"/>
  <c r="N1467" i="17"/>
  <c r="N1468" i="17"/>
  <c r="N1469" i="17"/>
  <c r="N1470" i="17"/>
  <c r="N1471" i="17"/>
  <c r="N1472" i="17"/>
  <c r="N1473" i="17"/>
  <c r="N1474" i="17"/>
  <c r="N1475" i="17"/>
  <c r="N1476" i="17"/>
  <c r="N1477" i="17"/>
  <c r="N1478" i="17"/>
  <c r="N1479" i="17"/>
  <c r="N1480" i="17"/>
  <c r="N1481" i="17"/>
  <c r="N1482" i="17"/>
  <c r="N1483" i="17"/>
  <c r="N1484" i="17"/>
  <c r="N1485" i="17"/>
  <c r="N1486" i="17"/>
  <c r="N1487" i="17"/>
  <c r="N1488" i="17"/>
  <c r="N1489" i="17"/>
  <c r="N1490" i="17"/>
  <c r="N1491" i="17"/>
  <c r="N1492" i="17"/>
  <c r="N1493" i="17"/>
  <c r="N1494" i="17"/>
  <c r="N1495" i="17"/>
  <c r="N1496" i="17"/>
  <c r="N1497" i="17"/>
  <c r="N1498" i="17"/>
  <c r="N1499" i="17"/>
  <c r="N1500" i="17"/>
  <c r="N1501" i="17"/>
  <c r="N1502" i="17"/>
  <c r="N1503" i="17"/>
  <c r="N1504" i="17"/>
  <c r="N1505" i="17"/>
  <c r="N1506" i="17"/>
  <c r="N1507" i="17"/>
  <c r="N1508" i="17"/>
  <c r="N1509" i="17"/>
  <c r="N1510" i="17"/>
  <c r="N1511" i="17"/>
  <c r="N1512" i="17"/>
  <c r="N1513" i="17"/>
  <c r="N1514" i="17"/>
  <c r="N1515" i="17"/>
  <c r="N1516" i="17"/>
  <c r="N1517" i="17"/>
  <c r="N1518" i="17"/>
  <c r="N1519" i="17"/>
  <c r="N1520" i="17"/>
  <c r="N1521" i="17"/>
  <c r="N1522" i="17"/>
  <c r="N1523" i="17"/>
  <c r="N1524" i="17"/>
  <c r="N1525" i="17"/>
  <c r="N1526" i="17"/>
  <c r="N1527" i="17"/>
  <c r="N1528" i="17"/>
  <c r="N1529" i="17"/>
  <c r="N1530" i="17"/>
  <c r="N1531" i="17"/>
  <c r="N1532" i="17"/>
  <c r="N1533" i="17"/>
  <c r="N1534" i="17"/>
  <c r="N1535" i="17"/>
  <c r="N1536" i="17"/>
  <c r="N1537" i="17"/>
  <c r="N1538" i="17"/>
  <c r="N1539" i="17"/>
  <c r="N1540" i="17"/>
  <c r="N1541" i="17"/>
  <c r="N1542" i="17"/>
  <c r="N1543" i="17"/>
  <c r="N1544" i="17"/>
  <c r="N1545" i="17"/>
  <c r="N1546" i="17"/>
  <c r="N1547" i="17"/>
  <c r="N1548" i="17"/>
  <c r="N1549" i="17"/>
  <c r="N1550" i="17"/>
  <c r="N1551" i="17"/>
  <c r="N1552" i="17"/>
  <c r="N1553" i="17"/>
  <c r="N1554" i="17"/>
  <c r="N1555" i="17"/>
  <c r="N1556" i="17"/>
  <c r="N1557" i="17"/>
  <c r="N1558" i="17"/>
  <c r="N1559" i="17"/>
  <c r="N1560" i="17"/>
  <c r="N1561" i="17"/>
  <c r="N1562" i="17"/>
  <c r="N1563" i="17"/>
  <c r="N1564" i="17"/>
  <c r="N1565" i="17"/>
  <c r="N1566" i="17"/>
  <c r="N1567" i="17"/>
  <c r="N1568" i="17"/>
  <c r="N1569" i="17"/>
  <c r="N1570" i="17"/>
  <c r="N1571" i="17"/>
  <c r="N1572" i="17"/>
  <c r="N1573" i="17"/>
  <c r="N1574" i="17"/>
  <c r="N1575" i="17"/>
  <c r="N1576" i="17"/>
  <c r="N1577" i="17"/>
  <c r="N1578" i="17"/>
  <c r="N1579" i="17"/>
  <c r="N1580" i="17"/>
  <c r="N1581" i="17"/>
  <c r="N1582" i="17"/>
  <c r="N1583" i="17"/>
  <c r="N1584" i="17"/>
  <c r="N1585" i="17"/>
  <c r="N1586" i="17"/>
  <c r="N1587" i="17"/>
  <c r="N1588" i="17"/>
  <c r="N1589" i="17"/>
  <c r="N1590" i="17"/>
  <c r="N1591" i="17"/>
  <c r="N1592" i="17"/>
  <c r="N1593" i="17"/>
  <c r="N1594" i="17"/>
  <c r="N1595" i="17"/>
  <c r="N1596" i="17"/>
  <c r="N1597" i="17"/>
  <c r="N1598" i="17"/>
  <c r="N1599" i="17"/>
  <c r="N1600" i="17"/>
  <c r="N1601" i="17"/>
  <c r="N1602" i="17"/>
  <c r="N1603" i="17"/>
  <c r="N1604" i="17"/>
  <c r="N1605" i="17"/>
  <c r="N1606" i="17"/>
  <c r="N1607" i="17"/>
  <c r="N1608" i="17"/>
  <c r="N1609" i="17"/>
  <c r="N1610" i="17"/>
  <c r="N1611" i="17"/>
  <c r="N1612" i="17"/>
  <c r="N1613" i="17"/>
  <c r="N1614" i="17"/>
  <c r="N1615" i="17"/>
  <c r="N1616" i="17"/>
  <c r="N1617" i="17"/>
  <c r="N1618" i="17"/>
  <c r="N1619" i="17"/>
  <c r="N1620" i="17"/>
  <c r="N1621" i="17"/>
  <c r="N1622" i="17"/>
  <c r="N1623" i="17"/>
  <c r="N1624" i="17"/>
  <c r="N1625" i="17"/>
  <c r="N1626" i="17"/>
  <c r="N1627" i="17"/>
  <c r="N1628" i="17"/>
  <c r="N1629" i="17"/>
  <c r="N1630" i="17"/>
  <c r="N1631" i="17"/>
  <c r="N1632" i="17"/>
  <c r="N1633" i="17"/>
  <c r="N1634" i="17"/>
  <c r="N1635" i="17"/>
  <c r="N1636" i="17"/>
  <c r="N1637" i="17"/>
  <c r="N1638" i="17"/>
  <c r="N1639" i="17"/>
  <c r="N1640" i="17"/>
  <c r="N1641" i="17"/>
  <c r="N1642" i="17"/>
  <c r="N1643" i="17"/>
  <c r="N1644" i="17"/>
  <c r="N1645" i="17"/>
  <c r="N1646" i="17"/>
  <c r="N1647" i="17"/>
  <c r="N1648" i="17"/>
  <c r="N1649" i="17"/>
  <c r="N1650" i="17"/>
  <c r="N1651" i="17"/>
  <c r="N1652" i="17"/>
  <c r="N1653" i="17"/>
  <c r="N1654" i="17"/>
  <c r="N1655" i="17"/>
  <c r="N1656" i="17"/>
  <c r="N1657" i="17"/>
  <c r="N1658" i="17"/>
  <c r="N1659" i="17"/>
  <c r="N1660" i="17"/>
  <c r="N1661" i="17"/>
  <c r="N1662" i="17"/>
  <c r="N1663" i="17"/>
  <c r="N1664" i="17"/>
  <c r="N1665" i="17"/>
  <c r="N1666" i="17"/>
  <c r="N1667" i="17"/>
  <c r="N1668" i="17"/>
  <c r="N1669" i="17"/>
  <c r="N1670" i="17"/>
  <c r="N1671" i="17"/>
  <c r="N1672" i="17"/>
  <c r="N1673" i="17"/>
  <c r="N1674" i="17"/>
  <c r="N1675" i="17"/>
  <c r="N1676" i="17"/>
  <c r="N1677" i="17"/>
  <c r="N1678" i="17"/>
  <c r="N1679" i="17"/>
  <c r="N1680" i="17"/>
  <c r="N1681" i="17"/>
  <c r="N1682" i="17"/>
  <c r="N1683" i="17"/>
  <c r="N1684" i="17"/>
  <c r="N1685" i="17"/>
  <c r="N1686" i="17"/>
  <c r="N1687" i="17"/>
  <c r="N1688" i="17"/>
  <c r="N1689" i="17"/>
  <c r="N1690" i="17"/>
  <c r="N1691" i="17"/>
  <c r="N1692" i="17"/>
  <c r="N1693" i="17"/>
  <c r="N1694" i="17"/>
  <c r="N1695" i="17"/>
  <c r="N1696" i="17"/>
  <c r="N1697" i="17"/>
  <c r="N1698" i="17"/>
  <c r="N1699" i="17"/>
  <c r="N1700" i="17"/>
  <c r="N1701" i="17"/>
  <c r="N1702" i="17"/>
  <c r="N1703" i="17"/>
  <c r="N1704" i="17"/>
  <c r="N1705" i="17"/>
  <c r="N1706" i="17"/>
  <c r="N1707" i="17"/>
  <c r="N1708" i="17"/>
  <c r="N1709" i="17"/>
  <c r="N1710" i="17"/>
  <c r="N1711" i="17"/>
  <c r="N1712" i="17"/>
  <c r="N1713" i="17"/>
  <c r="N1714" i="17"/>
  <c r="N1715" i="17"/>
  <c r="N1716" i="17"/>
  <c r="N1717" i="17"/>
  <c r="N1718" i="17"/>
  <c r="N1719" i="17"/>
  <c r="N1720" i="17"/>
  <c r="N1721" i="17"/>
  <c r="N1722" i="17"/>
  <c r="I7" i="16" s="1"/>
  <c r="N1723" i="17"/>
  <c r="I9" i="16" s="1"/>
  <c r="N1724" i="17"/>
  <c r="I10" i="16" s="1"/>
  <c r="N1725" i="17"/>
  <c r="I11" i="16" s="1"/>
  <c r="N1726" i="17"/>
  <c r="I12" i="16" s="1"/>
  <c r="N1727" i="17"/>
  <c r="I13" i="16" s="1"/>
  <c r="N1728" i="17"/>
  <c r="I14" i="16" s="1"/>
  <c r="N1729" i="17"/>
  <c r="I15" i="16" s="1"/>
  <c r="N1730" i="17"/>
  <c r="I16" i="16" s="1"/>
  <c r="N1731" i="17"/>
  <c r="I17" i="16" s="1"/>
  <c r="N1732" i="17"/>
  <c r="I18" i="16" s="1"/>
  <c r="N1733" i="17"/>
  <c r="I19" i="16" s="1"/>
  <c r="N1734" i="17"/>
  <c r="I20" i="16" s="1"/>
  <c r="N1735" i="17"/>
  <c r="I21" i="16" s="1"/>
  <c r="N1736" i="17"/>
  <c r="I22" i="16" s="1"/>
  <c r="N1737" i="17"/>
  <c r="I23" i="16" s="1"/>
  <c r="N1738" i="17"/>
  <c r="I24" i="16" s="1"/>
  <c r="N1739" i="17"/>
  <c r="I25" i="16" s="1"/>
  <c r="N1740" i="17"/>
  <c r="I26" i="16" s="1"/>
  <c r="N1741" i="17"/>
  <c r="I27" i="16" s="1"/>
  <c r="N1742" i="17"/>
  <c r="I28" i="16" s="1"/>
  <c r="N1743" i="17"/>
  <c r="I29" i="16" s="1"/>
  <c r="N1744" i="17"/>
  <c r="I30" i="16" s="1"/>
  <c r="N1745" i="17"/>
  <c r="I31" i="16" s="1"/>
  <c r="N1746" i="17"/>
  <c r="I32" i="16" s="1"/>
  <c r="N1747" i="17"/>
  <c r="I34" i="16" s="1"/>
  <c r="N1748" i="17"/>
  <c r="I35" i="16" s="1"/>
  <c r="N1749" i="17"/>
  <c r="I36" i="16" s="1"/>
  <c r="N1750" i="17"/>
  <c r="I37" i="16" s="1"/>
  <c r="N1751" i="17"/>
  <c r="I38" i="16" s="1"/>
  <c r="N1752" i="17"/>
  <c r="I39" i="16" s="1"/>
  <c r="N1753" i="17"/>
  <c r="I40" i="16" s="1"/>
  <c r="N1754" i="17"/>
  <c r="I41" i="16" s="1"/>
  <c r="N1755" i="17"/>
  <c r="I42" i="16" s="1"/>
  <c r="N1756" i="17"/>
  <c r="I43" i="16" s="1"/>
  <c r="N1757" i="17"/>
  <c r="I44" i="16" s="1"/>
  <c r="N1758" i="17"/>
  <c r="I45" i="16" s="1"/>
  <c r="N1759" i="17"/>
  <c r="I46" i="16" s="1"/>
  <c r="N1760" i="17"/>
  <c r="I47" i="16" s="1"/>
  <c r="N1761" i="17"/>
  <c r="I48" i="16" s="1"/>
  <c r="N1762" i="17"/>
  <c r="I49" i="16" s="1"/>
  <c r="N1763" i="17"/>
  <c r="I50" i="16" s="1"/>
  <c r="N1764" i="17"/>
  <c r="I51" i="16" s="1"/>
  <c r="N1765" i="17"/>
  <c r="I52" i="16" s="1"/>
  <c r="N1766" i="17"/>
  <c r="I53" i="16" s="1"/>
  <c r="N1767" i="17"/>
  <c r="I54" i="16" s="1"/>
  <c r="N1768" i="17"/>
  <c r="I55" i="16" s="1"/>
  <c r="N1769" i="17"/>
  <c r="I56" i="16" s="1"/>
  <c r="N1770" i="17"/>
  <c r="I57" i="16" s="1"/>
  <c r="N1771" i="17"/>
  <c r="I58" i="16" s="1"/>
  <c r="N1772" i="17"/>
  <c r="I59" i="16" s="1"/>
  <c r="N1773" i="17"/>
  <c r="I60" i="16" s="1"/>
  <c r="N1774" i="17"/>
  <c r="I61" i="16" s="1"/>
  <c r="N1775" i="17"/>
  <c r="I62" i="16" s="1"/>
  <c r="N1776" i="17"/>
  <c r="I63" i="16" s="1"/>
  <c r="N1777" i="17"/>
  <c r="I64" i="16" s="1"/>
  <c r="N1778" i="17"/>
  <c r="I65" i="16" s="1"/>
  <c r="N1779" i="17"/>
  <c r="I66" i="16" s="1"/>
  <c r="N1780" i="17"/>
  <c r="I67" i="16" s="1"/>
  <c r="N1781" i="17"/>
  <c r="I68" i="16" s="1"/>
  <c r="N1782" i="17"/>
  <c r="I69" i="16" s="1"/>
  <c r="N1783" i="17"/>
  <c r="I70" i="16" s="1"/>
  <c r="N1784" i="17"/>
  <c r="I71" i="16" s="1"/>
  <c r="N1785" i="17"/>
  <c r="I72" i="16" s="1"/>
  <c r="N1786" i="17"/>
  <c r="I73" i="16" s="1"/>
  <c r="N1787" i="17"/>
  <c r="I74" i="16" s="1"/>
  <c r="N1788" i="17"/>
  <c r="I75" i="16" s="1"/>
  <c r="N1789" i="17"/>
  <c r="I76" i="16" s="1"/>
  <c r="N1790" i="17"/>
  <c r="I77" i="16" s="1"/>
  <c r="N1791" i="17"/>
  <c r="I78" i="16" s="1"/>
  <c r="N1792" i="17"/>
  <c r="I79" i="16" s="1"/>
  <c r="N1793" i="17"/>
  <c r="I80" i="16" s="1"/>
  <c r="N1794" i="17"/>
  <c r="I81" i="16" s="1"/>
  <c r="N1795" i="17"/>
  <c r="I82" i="16" s="1"/>
  <c r="N1796" i="17"/>
  <c r="I83" i="16" s="1"/>
  <c r="N1797" i="17"/>
  <c r="I84" i="16" s="1"/>
  <c r="N1798" i="17"/>
  <c r="I85" i="16" s="1"/>
  <c r="N1799" i="17"/>
  <c r="I86" i="16" s="1"/>
  <c r="N1800" i="17"/>
  <c r="I87" i="16" s="1"/>
  <c r="N1801" i="17"/>
  <c r="I88" i="16" s="1"/>
  <c r="N1802" i="17"/>
  <c r="I89" i="16" s="1"/>
  <c r="N1803" i="17"/>
  <c r="I90" i="16" s="1"/>
  <c r="N1804" i="17"/>
  <c r="I91" i="16" s="1"/>
  <c r="N1805" i="17"/>
  <c r="I92" i="16" s="1"/>
  <c r="N1806" i="17"/>
  <c r="I93" i="16" s="1"/>
  <c r="N1807" i="17"/>
  <c r="I94" i="16" s="1"/>
  <c r="N1808" i="17"/>
  <c r="I95" i="16" s="1"/>
  <c r="N1809" i="17"/>
  <c r="I96" i="16" s="1"/>
  <c r="N1810" i="17"/>
  <c r="I98" i="16" s="1"/>
  <c r="N1811" i="17"/>
  <c r="I99" i="16" s="1"/>
  <c r="N1812" i="17"/>
  <c r="I100" i="16" s="1"/>
  <c r="N1813" i="17"/>
  <c r="I101" i="16" s="1"/>
  <c r="N1814" i="17"/>
  <c r="I102" i="16" s="1"/>
  <c r="N1815" i="17"/>
  <c r="I103" i="16" s="1"/>
  <c r="N1816" i="17"/>
  <c r="I104" i="16" s="1"/>
  <c r="N1817" i="17"/>
  <c r="I105" i="16" s="1"/>
  <c r="N1818" i="17"/>
  <c r="I106" i="16" s="1"/>
  <c r="N1819" i="17"/>
  <c r="I107" i="16" s="1"/>
  <c r="N1820" i="17"/>
  <c r="I108" i="16" s="1"/>
  <c r="N1821" i="17"/>
  <c r="I109" i="16" s="1"/>
  <c r="N1822" i="17"/>
  <c r="I110" i="16" s="1"/>
  <c r="N1823" i="17"/>
  <c r="I111" i="16" s="1"/>
  <c r="N1824" i="17"/>
  <c r="I112" i="16" s="1"/>
  <c r="N1825" i="17"/>
  <c r="I113" i="16" s="1"/>
  <c r="N1826" i="17"/>
  <c r="I114" i="16" s="1"/>
  <c r="N1827" i="17"/>
  <c r="I115" i="16" s="1"/>
  <c r="N1828" i="17"/>
  <c r="I116" i="16" s="1"/>
  <c r="N1829" i="17"/>
  <c r="I117" i="16" s="1"/>
  <c r="N1830" i="17"/>
  <c r="I119" i="16" s="1"/>
  <c r="N1831" i="17"/>
  <c r="I120" i="16" s="1"/>
  <c r="N1832" i="17"/>
  <c r="I121" i="16" s="1"/>
  <c r="N1833" i="17"/>
  <c r="I122" i="16" s="1"/>
  <c r="N1834" i="17"/>
  <c r="I123" i="16" s="1"/>
  <c r="N1835" i="17"/>
  <c r="I124" i="16" s="1"/>
  <c r="N1836" i="17"/>
  <c r="I125" i="16" s="1"/>
  <c r="N1837" i="17"/>
  <c r="I126" i="16" s="1"/>
  <c r="N1838" i="17"/>
  <c r="I127" i="16" s="1"/>
  <c r="N1839" i="17"/>
  <c r="I128" i="16" s="1"/>
  <c r="N1840" i="17"/>
  <c r="I129" i="16" s="1"/>
  <c r="N1841" i="17"/>
  <c r="I130" i="16" s="1"/>
  <c r="N1842" i="17"/>
  <c r="I131" i="16" s="1"/>
  <c r="N1843" i="17"/>
  <c r="I132" i="16" s="1"/>
  <c r="N1844" i="17"/>
  <c r="I133" i="16" s="1"/>
  <c r="N1845" i="17"/>
  <c r="I134" i="16" s="1"/>
  <c r="N1846" i="17"/>
  <c r="I135" i="16" s="1"/>
  <c r="N1847" i="17"/>
  <c r="I136" i="16" s="1"/>
  <c r="N1848" i="17"/>
  <c r="I137" i="16" s="1"/>
  <c r="N1849" i="17"/>
  <c r="I138" i="16" s="1"/>
  <c r="N1850" i="17"/>
  <c r="I139" i="16" s="1"/>
  <c r="N1851" i="17"/>
  <c r="I140" i="16" s="1"/>
  <c r="N1852" i="17"/>
  <c r="I141" i="16" s="1"/>
  <c r="N1853" i="17"/>
  <c r="I142" i="16" s="1"/>
  <c r="N1854" i="17"/>
  <c r="I143" i="16" s="1"/>
  <c r="N1855" i="17"/>
  <c r="I144" i="16" s="1"/>
  <c r="N1856" i="17"/>
  <c r="I145" i="16" s="1"/>
  <c r="N1857" i="17"/>
  <c r="I146" i="16" s="1"/>
  <c r="N1858" i="17"/>
  <c r="I147" i="16" s="1"/>
  <c r="N1859" i="17"/>
  <c r="I148" i="16" s="1"/>
  <c r="N1860" i="17"/>
  <c r="I150" i="16" s="1"/>
  <c r="N1861" i="17"/>
  <c r="I151" i="16" s="1"/>
  <c r="N1862" i="17"/>
  <c r="I152" i="16" s="1"/>
  <c r="N1863" i="17"/>
  <c r="I153" i="16" s="1"/>
  <c r="N1864" i="17"/>
  <c r="I154" i="16" s="1"/>
  <c r="N1865" i="17"/>
  <c r="I155" i="16" s="1"/>
  <c r="N1866" i="17"/>
  <c r="I156" i="16" s="1"/>
  <c r="N1867" i="17"/>
  <c r="I157" i="16" s="1"/>
  <c r="N1868" i="17"/>
  <c r="I158" i="16" s="1"/>
  <c r="N1869" i="17"/>
  <c r="I159" i="16" s="1"/>
  <c r="N1870" i="17"/>
  <c r="I160" i="16" s="1"/>
  <c r="N1871" i="17"/>
  <c r="I161" i="16" s="1"/>
  <c r="N1872" i="17"/>
  <c r="I162" i="16" s="1"/>
  <c r="N1873" i="17"/>
  <c r="I163" i="16" s="1"/>
  <c r="N1874" i="17"/>
  <c r="I164" i="16" s="1"/>
  <c r="N1875" i="17"/>
  <c r="I165" i="16" s="1"/>
  <c r="N1876" i="17"/>
  <c r="I166" i="16" s="1"/>
  <c r="N1877" i="17"/>
  <c r="I167" i="16" s="1"/>
  <c r="N1878" i="17"/>
  <c r="I168" i="16" s="1"/>
  <c r="N1879" i="17"/>
  <c r="I169" i="16" s="1"/>
  <c r="N1880" i="17"/>
  <c r="I170" i="16" s="1"/>
  <c r="N1881" i="17"/>
  <c r="I171" i="16" s="1"/>
  <c r="N1882" i="17"/>
  <c r="I172" i="16" s="1"/>
  <c r="N1883" i="17"/>
  <c r="I173" i="16" s="1"/>
  <c r="N1884" i="17"/>
  <c r="I174" i="16" s="1"/>
  <c r="N1885" i="17"/>
  <c r="I175" i="16" s="1"/>
  <c r="N1886" i="17"/>
  <c r="I176" i="16" s="1"/>
  <c r="N1887" i="17"/>
  <c r="I177" i="16" s="1"/>
  <c r="N1888" i="17"/>
  <c r="I178" i="16" s="1"/>
  <c r="N1889" i="17"/>
  <c r="I179" i="16" s="1"/>
  <c r="N1890" i="17"/>
  <c r="I181" i="16" s="1"/>
  <c r="N1891" i="17"/>
  <c r="I182" i="16" s="1"/>
  <c r="N1892" i="17"/>
  <c r="I183" i="16" s="1"/>
  <c r="N1893" i="17"/>
  <c r="I184" i="16" s="1"/>
  <c r="N1894" i="17"/>
  <c r="I185" i="16" s="1"/>
  <c r="N1895" i="17"/>
  <c r="I186" i="16" s="1"/>
  <c r="N1896" i="17"/>
  <c r="I187" i="16" s="1"/>
  <c r="N1897" i="17"/>
  <c r="I188" i="16" s="1"/>
  <c r="N1898" i="17"/>
  <c r="I189" i="16" s="1"/>
  <c r="N1899" i="17"/>
  <c r="I190" i="16" s="1"/>
  <c r="N1900" i="17"/>
  <c r="I191" i="16" s="1"/>
  <c r="N1901" i="17"/>
  <c r="I192" i="16" s="1"/>
  <c r="N1902" i="17"/>
  <c r="I193" i="16" s="1"/>
  <c r="N1903" i="17"/>
  <c r="I194" i="16" s="1"/>
  <c r="N1904" i="17"/>
  <c r="I195" i="16" s="1"/>
  <c r="N1905" i="17"/>
  <c r="I196" i="16" s="1"/>
  <c r="N1906" i="17"/>
  <c r="I197" i="16" s="1"/>
  <c r="N1907" i="17"/>
  <c r="I198" i="16" s="1"/>
  <c r="N1908" i="17"/>
  <c r="I199" i="16" s="1"/>
  <c r="N1909" i="17"/>
  <c r="I200" i="16" s="1"/>
  <c r="N1910" i="17"/>
  <c r="I201" i="16" s="1"/>
  <c r="N1911" i="17"/>
  <c r="I202" i="16" s="1"/>
  <c r="N1912" i="17"/>
  <c r="I203" i="16" s="1"/>
  <c r="N1913" i="17"/>
  <c r="I204" i="16" s="1"/>
  <c r="N1914" i="17"/>
  <c r="I205" i="16" s="1"/>
  <c r="N1915" i="17"/>
  <c r="I206" i="16" s="1"/>
  <c r="N1916" i="17"/>
  <c r="I207" i="16" s="1"/>
  <c r="N1917" i="17"/>
  <c r="I208" i="16" s="1"/>
  <c r="N1918" i="17"/>
  <c r="I209" i="16" s="1"/>
  <c r="N1919" i="17"/>
  <c r="I210" i="16" s="1"/>
  <c r="N1920" i="17"/>
  <c r="I211" i="16" s="1"/>
  <c r="N1921" i="17"/>
  <c r="I212" i="16" s="1"/>
  <c r="N1922" i="17"/>
  <c r="I213" i="16" s="1"/>
  <c r="N1923" i="17"/>
  <c r="I215" i="16" s="1"/>
  <c r="N1924" i="17"/>
  <c r="I216" i="16" s="1"/>
  <c r="N1925" i="17"/>
  <c r="I217" i="16" s="1"/>
  <c r="N1926" i="17"/>
  <c r="I218" i="16" s="1"/>
  <c r="N1927" i="17"/>
  <c r="I219" i="16" s="1"/>
  <c r="N1928" i="17"/>
  <c r="I220" i="16" s="1"/>
  <c r="N1929" i="17"/>
  <c r="I221" i="16" s="1"/>
  <c r="N1930" i="17"/>
  <c r="I222" i="16" s="1"/>
  <c r="N1931" i="17"/>
  <c r="I223" i="16" s="1"/>
  <c r="N1932" i="17"/>
  <c r="I224" i="16" s="1"/>
  <c r="N1933" i="17"/>
  <c r="I225" i="16" s="1"/>
  <c r="N1934" i="17"/>
  <c r="I226" i="16" s="1"/>
  <c r="N1935" i="17"/>
  <c r="I227" i="16" s="1"/>
  <c r="N1936" i="17"/>
  <c r="I228" i="16" s="1"/>
  <c r="N1937" i="17"/>
  <c r="I229" i="16" s="1"/>
  <c r="N1938" i="17"/>
  <c r="I230" i="16" s="1"/>
  <c r="N1939" i="17"/>
  <c r="I231" i="16" s="1"/>
  <c r="N1940" i="17"/>
  <c r="I232" i="16" s="1"/>
  <c r="N1941" i="17"/>
  <c r="I233" i="16" s="1"/>
  <c r="N1942" i="17"/>
  <c r="I234" i="16" s="1"/>
  <c r="N1943" i="17"/>
  <c r="I235" i="16" s="1"/>
  <c r="N1944" i="17"/>
  <c r="I236" i="16" s="1"/>
  <c r="N1945" i="17"/>
  <c r="I237" i="16" s="1"/>
  <c r="N1946" i="17"/>
  <c r="I238" i="16" s="1"/>
  <c r="N1947" i="17"/>
  <c r="I239" i="16" s="1"/>
  <c r="N1948" i="17"/>
  <c r="I240" i="16" s="1"/>
  <c r="N1949" i="17"/>
  <c r="I241" i="16" s="1"/>
  <c r="N1950" i="17"/>
  <c r="I242" i="16" s="1"/>
  <c r="N1951" i="17"/>
  <c r="I243" i="16" s="1"/>
  <c r="N1952" i="17"/>
  <c r="I244" i="16" s="1"/>
  <c r="N1953" i="17"/>
  <c r="I245" i="16" s="1"/>
  <c r="N1954" i="17"/>
  <c r="I246" i="16" s="1"/>
  <c r="N1955" i="17"/>
  <c r="I247" i="16" s="1"/>
  <c r="N1956" i="17"/>
  <c r="I248" i="16" s="1"/>
  <c r="N1957" i="17"/>
  <c r="I249" i="16" s="1"/>
  <c r="N1958" i="17"/>
  <c r="I250" i="16" s="1"/>
  <c r="N1959" i="17"/>
  <c r="I251" i="16" s="1"/>
  <c r="N1960" i="17"/>
  <c r="I253" i="16" s="1"/>
  <c r="N1961" i="17"/>
  <c r="I254" i="16" s="1"/>
  <c r="N1962" i="17"/>
  <c r="I255" i="16" s="1"/>
  <c r="N1963" i="17"/>
  <c r="I256" i="16" s="1"/>
  <c r="N1964" i="17"/>
  <c r="I257" i="16" s="1"/>
  <c r="N1965" i="17"/>
  <c r="I258" i="16" s="1"/>
  <c r="N1966" i="17"/>
  <c r="I259" i="16" s="1"/>
  <c r="N1967" i="17"/>
  <c r="I260" i="16" s="1"/>
  <c r="N1968" i="17"/>
  <c r="I261" i="16" s="1"/>
  <c r="N1969" i="17"/>
  <c r="I262" i="16" s="1"/>
  <c r="N1970" i="17"/>
  <c r="I263" i="16" s="1"/>
  <c r="N1971" i="17"/>
  <c r="I264" i="16" s="1"/>
  <c r="N1972" i="17"/>
  <c r="I265" i="16" s="1"/>
  <c r="N1973" i="17"/>
  <c r="I266" i="16" s="1"/>
  <c r="N1974" i="17"/>
  <c r="I267" i="16" s="1"/>
  <c r="N1975" i="17"/>
  <c r="I268" i="16" s="1"/>
  <c r="N1976" i="17"/>
  <c r="I269" i="16" s="1"/>
  <c r="N1977" i="17"/>
  <c r="I270" i="16" s="1"/>
  <c r="N1978" i="17"/>
  <c r="I271" i="16" s="1"/>
  <c r="N1979" i="17"/>
  <c r="I272" i="16" s="1"/>
  <c r="N1980" i="17"/>
  <c r="I273" i="16" s="1"/>
  <c r="N1981" i="17"/>
  <c r="I274" i="16" s="1"/>
  <c r="N1982" i="17"/>
  <c r="I275" i="16" s="1"/>
  <c r="N1983" i="17"/>
  <c r="I276" i="16" s="1"/>
  <c r="N1984" i="17"/>
  <c r="I277" i="16" s="1"/>
  <c r="N1985" i="17"/>
  <c r="I278" i="16" s="1"/>
  <c r="N1986" i="17"/>
  <c r="I279" i="16" s="1"/>
  <c r="N1987" i="17"/>
  <c r="I280" i="16" s="1"/>
  <c r="N1988" i="17"/>
  <c r="I281" i="16" s="1"/>
  <c r="N1989" i="17"/>
  <c r="I282" i="16" s="1"/>
  <c r="N1990" i="17"/>
  <c r="I283" i="16" s="1"/>
  <c r="N1991" i="17"/>
  <c r="I284" i="16" s="1"/>
  <c r="N1992" i="17"/>
  <c r="I285" i="16" s="1"/>
  <c r="N1993" i="17"/>
  <c r="I286" i="16" s="1"/>
  <c r="N1994" i="17"/>
  <c r="I287" i="16" s="1"/>
  <c r="N1995" i="17"/>
  <c r="I288" i="16" s="1"/>
  <c r="N1996" i="17"/>
  <c r="I289" i="16" s="1"/>
  <c r="N1997" i="17"/>
  <c r="I290" i="16" s="1"/>
  <c r="N1998" i="17"/>
  <c r="I291" i="16" s="1"/>
  <c r="N1999" i="17"/>
  <c r="N2000" i="17"/>
  <c r="N2001" i="17"/>
  <c r="N2002" i="17"/>
  <c r="N2003" i="17"/>
  <c r="N2004" i="17"/>
  <c r="N2005" i="17"/>
  <c r="N2006" i="17"/>
  <c r="N2007" i="17"/>
  <c r="N2008" i="17"/>
  <c r="N2009" i="17"/>
  <c r="N2010" i="17"/>
  <c r="N2011" i="17"/>
  <c r="N2012" i="17"/>
  <c r="N2013" i="17"/>
  <c r="N2014" i="17"/>
  <c r="N2015" i="17"/>
  <c r="N2016" i="17"/>
  <c r="N2017" i="17"/>
  <c r="N2018" i="17"/>
  <c r="N2019" i="17"/>
  <c r="N2020" i="17"/>
  <c r="N2021" i="17"/>
  <c r="N2022" i="17"/>
  <c r="N2023" i="17"/>
  <c r="N2024" i="17"/>
  <c r="N2025" i="17"/>
  <c r="N2026" i="17"/>
  <c r="N2027" i="17"/>
  <c r="N2028" i="17"/>
  <c r="N2029" i="17"/>
  <c r="N2030" i="17"/>
  <c r="N2031" i="17"/>
  <c r="N2032" i="17"/>
  <c r="N2033" i="17"/>
  <c r="N2034" i="17"/>
  <c r="N2035" i="17"/>
  <c r="N2036" i="17"/>
  <c r="N2037" i="17"/>
  <c r="N2038" i="17"/>
  <c r="N2039" i="17"/>
  <c r="N2040" i="17"/>
  <c r="N2041" i="17"/>
  <c r="N2042" i="17"/>
  <c r="N2043" i="17"/>
  <c r="N2044" i="17"/>
  <c r="N2045" i="17"/>
  <c r="N2046" i="17"/>
  <c r="N2047" i="17"/>
  <c r="N2048" i="17"/>
  <c r="N2049" i="17"/>
  <c r="N2050" i="17"/>
  <c r="N2051" i="17"/>
  <c r="N2052" i="17"/>
  <c r="N2053" i="17"/>
  <c r="N2054" i="17"/>
  <c r="N2055" i="17"/>
  <c r="N2056" i="17"/>
  <c r="N2057" i="17"/>
  <c r="N2058" i="17"/>
  <c r="N2059" i="17"/>
  <c r="N2060" i="17"/>
  <c r="N2061" i="17"/>
  <c r="N2062" i="17"/>
  <c r="N2063" i="17"/>
  <c r="N2064" i="17"/>
  <c r="N2065" i="17"/>
  <c r="N2066" i="17"/>
  <c r="N2067" i="17"/>
  <c r="N2068" i="17"/>
  <c r="N2069" i="17"/>
  <c r="N2070" i="17"/>
  <c r="N2071" i="17"/>
  <c r="N2072" i="17"/>
  <c r="N2073" i="17"/>
  <c r="N2074" i="17"/>
  <c r="N2075" i="17"/>
  <c r="N2076" i="17"/>
  <c r="N2077" i="17"/>
  <c r="N2078" i="17"/>
  <c r="N2079" i="17"/>
  <c r="N2080" i="17"/>
  <c r="N2081" i="17"/>
  <c r="N2082" i="17"/>
  <c r="N2083" i="17"/>
  <c r="N2084" i="17"/>
  <c r="N2085" i="17"/>
  <c r="N2086" i="17"/>
  <c r="N2087" i="17"/>
  <c r="N2088" i="17"/>
  <c r="N2089" i="17"/>
  <c r="N2090" i="17"/>
  <c r="N2091" i="17"/>
  <c r="N2092" i="17"/>
  <c r="N2093" i="17"/>
  <c r="N2094" i="17"/>
  <c r="N2095" i="17"/>
  <c r="C2095" i="17"/>
  <c r="C2094" i="17"/>
  <c r="C2093" i="17"/>
  <c r="C2092" i="17"/>
  <c r="C2091" i="17"/>
  <c r="C2090" i="17"/>
  <c r="C2089" i="17"/>
  <c r="C2088" i="17"/>
  <c r="C2087" i="17"/>
  <c r="C2086" i="17"/>
  <c r="C2085" i="17"/>
  <c r="C2084" i="17"/>
  <c r="C2083" i="17"/>
  <c r="C2082" i="17"/>
  <c r="C2081" i="17"/>
  <c r="C2080" i="17"/>
  <c r="C2079" i="17"/>
  <c r="C2078" i="17"/>
  <c r="C2077" i="17"/>
  <c r="C2076" i="17"/>
  <c r="C2075" i="17"/>
  <c r="C2074" i="17"/>
  <c r="C2073" i="17"/>
  <c r="C2072" i="17"/>
  <c r="C2071" i="17"/>
  <c r="C2070" i="17"/>
  <c r="C2069" i="17"/>
  <c r="C2068" i="17"/>
  <c r="C2067" i="17"/>
  <c r="C2066" i="17"/>
  <c r="C2065" i="17"/>
  <c r="C2064" i="17"/>
  <c r="C2063" i="17"/>
  <c r="C2062" i="17"/>
  <c r="C2061" i="17"/>
  <c r="C2060" i="17"/>
  <c r="C2059" i="17"/>
  <c r="C2058" i="17"/>
  <c r="C2057" i="17"/>
  <c r="C2056" i="17"/>
  <c r="C2055" i="17"/>
  <c r="C2054" i="17"/>
  <c r="C2053" i="17"/>
  <c r="C2052" i="17"/>
  <c r="C2051" i="17"/>
  <c r="C2050" i="17"/>
  <c r="C2049" i="17"/>
  <c r="C2048" i="17"/>
  <c r="C2047" i="17"/>
  <c r="C2046" i="17"/>
  <c r="C2045" i="17"/>
  <c r="C2044" i="17"/>
  <c r="C2043" i="17"/>
  <c r="C2042" i="17"/>
  <c r="C2041" i="17"/>
  <c r="C2040" i="17"/>
  <c r="C2039" i="17"/>
  <c r="C2038" i="17"/>
  <c r="C2037" i="17"/>
  <c r="C2036" i="17"/>
  <c r="C2035" i="17"/>
  <c r="C2034" i="17"/>
  <c r="C2033" i="17"/>
  <c r="C2032" i="17"/>
  <c r="C2031" i="17"/>
  <c r="C2030" i="17"/>
  <c r="C2029" i="17"/>
  <c r="C2028" i="17"/>
  <c r="C2027" i="17"/>
  <c r="C2026" i="17"/>
  <c r="C2025" i="17"/>
  <c r="C2024" i="17"/>
  <c r="C2023" i="17"/>
  <c r="C2022" i="17"/>
  <c r="C2021" i="17"/>
  <c r="C2020" i="17"/>
  <c r="C2019" i="17"/>
  <c r="C2018" i="17"/>
  <c r="C2017" i="17"/>
  <c r="C2016" i="17"/>
  <c r="C2015" i="17"/>
  <c r="C2014" i="17"/>
  <c r="C2013" i="17"/>
  <c r="C2012" i="17"/>
  <c r="C2011" i="17"/>
  <c r="C2010" i="17"/>
  <c r="C2009" i="17"/>
  <c r="C2008" i="17"/>
  <c r="C2007" i="17"/>
  <c r="C2006" i="17"/>
  <c r="C2005" i="17"/>
  <c r="C2004" i="17"/>
  <c r="C2003" i="17"/>
  <c r="C2002" i="17"/>
  <c r="C2001" i="17"/>
  <c r="C2000" i="17"/>
  <c r="C1999" i="17"/>
  <c r="C1998" i="17"/>
  <c r="G291" i="16" s="1"/>
  <c r="C1997" i="17"/>
  <c r="G290" i="16" s="1"/>
  <c r="C1996" i="17"/>
  <c r="G289" i="16" s="1"/>
  <c r="C1995" i="17"/>
  <c r="G288" i="16" s="1"/>
  <c r="C1994" i="17"/>
  <c r="G287" i="16" s="1"/>
  <c r="C1993" i="17"/>
  <c r="G286" i="16" s="1"/>
  <c r="C1992" i="17"/>
  <c r="G285" i="16" s="1"/>
  <c r="C1991" i="17"/>
  <c r="G284" i="16" s="1"/>
  <c r="C1990" i="17"/>
  <c r="G283" i="16" s="1"/>
  <c r="C1989" i="17"/>
  <c r="G282" i="16" s="1"/>
  <c r="C1988" i="17"/>
  <c r="G281" i="16" s="1"/>
  <c r="C1987" i="17"/>
  <c r="G280" i="16" s="1"/>
  <c r="C1986" i="17"/>
  <c r="G279" i="16" s="1"/>
  <c r="C1985" i="17"/>
  <c r="G278" i="16" s="1"/>
  <c r="C1984" i="17"/>
  <c r="G277" i="16" s="1"/>
  <c r="C1983" i="17"/>
  <c r="G276" i="16" s="1"/>
  <c r="C1982" i="17"/>
  <c r="G275" i="16" s="1"/>
  <c r="C1981" i="17"/>
  <c r="G274" i="16" s="1"/>
  <c r="C1980" i="17"/>
  <c r="G273" i="16" s="1"/>
  <c r="C1979" i="17"/>
  <c r="G272" i="16" s="1"/>
  <c r="C1978" i="17"/>
  <c r="G271" i="16" s="1"/>
  <c r="C1977" i="17"/>
  <c r="G270" i="16" s="1"/>
  <c r="C1976" i="17"/>
  <c r="G269" i="16" s="1"/>
  <c r="C1975" i="17"/>
  <c r="G268" i="16" s="1"/>
  <c r="C1974" i="17"/>
  <c r="G267" i="16" s="1"/>
  <c r="C1973" i="17"/>
  <c r="G266" i="16" s="1"/>
  <c r="C1972" i="17"/>
  <c r="G265" i="16" s="1"/>
  <c r="C1971" i="17"/>
  <c r="G264" i="16" s="1"/>
  <c r="C1970" i="17"/>
  <c r="G263" i="16" s="1"/>
  <c r="C1969" i="17"/>
  <c r="G262" i="16" s="1"/>
  <c r="C1968" i="17"/>
  <c r="G261" i="16" s="1"/>
  <c r="C1967" i="17"/>
  <c r="G260" i="16" s="1"/>
  <c r="C1966" i="17"/>
  <c r="G259" i="16" s="1"/>
  <c r="C1965" i="17"/>
  <c r="G258" i="16" s="1"/>
  <c r="C1964" i="17"/>
  <c r="G257" i="16" s="1"/>
  <c r="C1963" i="17"/>
  <c r="G256" i="16" s="1"/>
  <c r="C1962" i="17"/>
  <c r="G255" i="16" s="1"/>
  <c r="C1961" i="17"/>
  <c r="G254" i="16" s="1"/>
  <c r="C1960" i="17"/>
  <c r="G253" i="16" s="1"/>
  <c r="C1959" i="17"/>
  <c r="G251" i="16" s="1"/>
  <c r="C1958" i="17"/>
  <c r="G250" i="16" s="1"/>
  <c r="C1957" i="17"/>
  <c r="G249" i="16" s="1"/>
  <c r="C1956" i="17"/>
  <c r="G248" i="16" s="1"/>
  <c r="C1955" i="17"/>
  <c r="G247" i="16" s="1"/>
  <c r="C1954" i="17"/>
  <c r="G246" i="16" s="1"/>
  <c r="C1953" i="17"/>
  <c r="G245" i="16" s="1"/>
  <c r="C1952" i="17"/>
  <c r="G244" i="16" s="1"/>
  <c r="C1951" i="17"/>
  <c r="G243" i="16" s="1"/>
  <c r="C1950" i="17"/>
  <c r="G242" i="16" s="1"/>
  <c r="C1949" i="17"/>
  <c r="G241" i="16" s="1"/>
  <c r="C1948" i="17"/>
  <c r="G240" i="16" s="1"/>
  <c r="C1947" i="17"/>
  <c r="G239" i="16" s="1"/>
  <c r="C1946" i="17"/>
  <c r="G238" i="16" s="1"/>
  <c r="C1945" i="17"/>
  <c r="G237" i="16" s="1"/>
  <c r="C1944" i="17"/>
  <c r="G236" i="16" s="1"/>
  <c r="C1943" i="17"/>
  <c r="G235" i="16" s="1"/>
  <c r="C1942" i="17"/>
  <c r="G234" i="16" s="1"/>
  <c r="C1941" i="17"/>
  <c r="G233" i="16" s="1"/>
  <c r="C1940" i="17"/>
  <c r="G232" i="16" s="1"/>
  <c r="C1939" i="17"/>
  <c r="G231" i="16" s="1"/>
  <c r="C1938" i="17"/>
  <c r="G230" i="16" s="1"/>
  <c r="C1937" i="17"/>
  <c r="G229" i="16" s="1"/>
  <c r="C1936" i="17"/>
  <c r="G228" i="16" s="1"/>
  <c r="C1935" i="17"/>
  <c r="G227" i="16" s="1"/>
  <c r="C1934" i="17"/>
  <c r="G226" i="16" s="1"/>
  <c r="C1933" i="17"/>
  <c r="G225" i="16" s="1"/>
  <c r="C1932" i="17"/>
  <c r="G224" i="16" s="1"/>
  <c r="C1931" i="17"/>
  <c r="G223" i="16" s="1"/>
  <c r="C1930" i="17"/>
  <c r="G222" i="16" s="1"/>
  <c r="C1929" i="17"/>
  <c r="G221" i="16" s="1"/>
  <c r="C1928" i="17"/>
  <c r="G220" i="16" s="1"/>
  <c r="C1927" i="17"/>
  <c r="G219" i="16" s="1"/>
  <c r="C1926" i="17"/>
  <c r="G218" i="16" s="1"/>
  <c r="C1925" i="17"/>
  <c r="G217" i="16" s="1"/>
  <c r="C1924" i="17"/>
  <c r="G216" i="16" s="1"/>
  <c r="C1923" i="17"/>
  <c r="G215" i="16" s="1"/>
  <c r="C1922" i="17"/>
  <c r="G213" i="16" s="1"/>
  <c r="C1921" i="17"/>
  <c r="G212" i="16" s="1"/>
  <c r="C1920" i="17"/>
  <c r="G211" i="16" s="1"/>
  <c r="C1919" i="17"/>
  <c r="G210" i="16" s="1"/>
  <c r="C1918" i="17"/>
  <c r="G209" i="16" s="1"/>
  <c r="C1917" i="17"/>
  <c r="G208" i="16" s="1"/>
  <c r="C1916" i="17"/>
  <c r="G207" i="16" s="1"/>
  <c r="C1915" i="17"/>
  <c r="G206" i="16" s="1"/>
  <c r="C1914" i="17"/>
  <c r="G205" i="16" s="1"/>
  <c r="C1913" i="17"/>
  <c r="G204" i="16" s="1"/>
  <c r="C1912" i="17"/>
  <c r="G203" i="16" s="1"/>
  <c r="C1911" i="17"/>
  <c r="G202" i="16" s="1"/>
  <c r="C1910" i="17"/>
  <c r="G201" i="16" s="1"/>
  <c r="C1909" i="17"/>
  <c r="G200" i="16" s="1"/>
  <c r="C1908" i="17"/>
  <c r="G199" i="16" s="1"/>
  <c r="C1907" i="17"/>
  <c r="G198" i="16" s="1"/>
  <c r="C1906" i="17"/>
  <c r="G197" i="16" s="1"/>
  <c r="C1905" i="17"/>
  <c r="G196" i="16" s="1"/>
  <c r="C1904" i="17"/>
  <c r="G195" i="16" s="1"/>
  <c r="C1903" i="17"/>
  <c r="G194" i="16" s="1"/>
  <c r="C1902" i="17"/>
  <c r="G193" i="16" s="1"/>
  <c r="C1901" i="17"/>
  <c r="G192" i="16" s="1"/>
  <c r="C1900" i="17"/>
  <c r="G191" i="16" s="1"/>
  <c r="C1899" i="17"/>
  <c r="G190" i="16" s="1"/>
  <c r="C1898" i="17"/>
  <c r="G189" i="16" s="1"/>
  <c r="C1897" i="17"/>
  <c r="G188" i="16" s="1"/>
  <c r="C1896" i="17"/>
  <c r="G187" i="16" s="1"/>
  <c r="C1895" i="17"/>
  <c r="G186" i="16" s="1"/>
  <c r="C1894" i="17"/>
  <c r="G185" i="16" s="1"/>
  <c r="C1893" i="17"/>
  <c r="G184" i="16" s="1"/>
  <c r="C1892" i="17"/>
  <c r="G183" i="16" s="1"/>
  <c r="C1891" i="17"/>
  <c r="G182" i="16" s="1"/>
  <c r="C1890" i="17"/>
  <c r="G181" i="16" s="1"/>
  <c r="C1889" i="17"/>
  <c r="G179" i="16" s="1"/>
  <c r="C1888" i="17"/>
  <c r="G178" i="16" s="1"/>
  <c r="C1887" i="17"/>
  <c r="G177" i="16" s="1"/>
  <c r="C1886" i="17"/>
  <c r="G176" i="16" s="1"/>
  <c r="C1885" i="17"/>
  <c r="G175" i="16" s="1"/>
  <c r="C1884" i="17"/>
  <c r="G174" i="16" s="1"/>
  <c r="C1883" i="17"/>
  <c r="G173" i="16" s="1"/>
  <c r="C1882" i="17"/>
  <c r="G172" i="16" s="1"/>
  <c r="C1881" i="17"/>
  <c r="G171" i="16" s="1"/>
  <c r="C1880" i="17"/>
  <c r="G170" i="16" s="1"/>
  <c r="C1879" i="17"/>
  <c r="G169" i="16" s="1"/>
  <c r="C1878" i="17"/>
  <c r="G168" i="16" s="1"/>
  <c r="C1877" i="17"/>
  <c r="G167" i="16" s="1"/>
  <c r="C1876" i="17"/>
  <c r="G166" i="16" s="1"/>
  <c r="C1875" i="17"/>
  <c r="G165" i="16" s="1"/>
  <c r="C1874" i="17"/>
  <c r="G164" i="16" s="1"/>
  <c r="C1873" i="17"/>
  <c r="G163" i="16" s="1"/>
  <c r="C1872" i="17"/>
  <c r="G162" i="16" s="1"/>
  <c r="C1871" i="17"/>
  <c r="G161" i="16" s="1"/>
  <c r="C1870" i="17"/>
  <c r="G160" i="16" s="1"/>
  <c r="C1869" i="17"/>
  <c r="G159" i="16" s="1"/>
  <c r="C1868" i="17"/>
  <c r="G158" i="16" s="1"/>
  <c r="C1867" i="17"/>
  <c r="G157" i="16" s="1"/>
  <c r="C1866" i="17"/>
  <c r="G156" i="16" s="1"/>
  <c r="C1865" i="17"/>
  <c r="G155" i="16" s="1"/>
  <c r="C1864" i="17"/>
  <c r="G154" i="16" s="1"/>
  <c r="C1863" i="17"/>
  <c r="G153" i="16" s="1"/>
  <c r="C1862" i="17"/>
  <c r="G152" i="16" s="1"/>
  <c r="C1861" i="17"/>
  <c r="G151" i="16" s="1"/>
  <c r="C1860" i="17"/>
  <c r="G150" i="16" s="1"/>
  <c r="C1859" i="17"/>
  <c r="G148" i="16" s="1"/>
  <c r="C1858" i="17"/>
  <c r="G147" i="16" s="1"/>
  <c r="C1857" i="17"/>
  <c r="G146" i="16" s="1"/>
  <c r="C1856" i="17"/>
  <c r="G145" i="16" s="1"/>
  <c r="C1855" i="17"/>
  <c r="G144" i="16" s="1"/>
  <c r="C1854" i="17"/>
  <c r="G143" i="16" s="1"/>
  <c r="C1853" i="17"/>
  <c r="G142" i="16" s="1"/>
  <c r="C1852" i="17"/>
  <c r="G141" i="16" s="1"/>
  <c r="C1851" i="17"/>
  <c r="G140" i="16" s="1"/>
  <c r="C1850" i="17"/>
  <c r="G139" i="16" s="1"/>
  <c r="C1849" i="17"/>
  <c r="G138" i="16" s="1"/>
  <c r="C1848" i="17"/>
  <c r="G137" i="16" s="1"/>
  <c r="C1847" i="17"/>
  <c r="G136" i="16" s="1"/>
  <c r="C1846" i="17"/>
  <c r="G135" i="16" s="1"/>
  <c r="C1845" i="17"/>
  <c r="G134" i="16" s="1"/>
  <c r="C1844" i="17"/>
  <c r="G133" i="16" s="1"/>
  <c r="C1843" i="17"/>
  <c r="G132" i="16" s="1"/>
  <c r="C1842" i="17"/>
  <c r="G131" i="16" s="1"/>
  <c r="C1841" i="17"/>
  <c r="G130" i="16" s="1"/>
  <c r="C1840" i="17"/>
  <c r="G129" i="16" s="1"/>
  <c r="C1839" i="17"/>
  <c r="G128" i="16" s="1"/>
  <c r="C1838" i="17"/>
  <c r="G127" i="16" s="1"/>
  <c r="C1837" i="17"/>
  <c r="G126" i="16" s="1"/>
  <c r="C1836" i="17"/>
  <c r="G125" i="16" s="1"/>
  <c r="C1835" i="17"/>
  <c r="G124" i="16" s="1"/>
  <c r="C1834" i="17"/>
  <c r="G123" i="16" s="1"/>
  <c r="C1833" i="17"/>
  <c r="G122" i="16" s="1"/>
  <c r="C1832" i="17"/>
  <c r="G121" i="16" s="1"/>
  <c r="C1831" i="17"/>
  <c r="G120" i="16" s="1"/>
  <c r="C1830" i="17"/>
  <c r="G119" i="16" s="1"/>
  <c r="C1829" i="17"/>
  <c r="G117" i="16" s="1"/>
  <c r="C1828" i="17"/>
  <c r="G116" i="16" s="1"/>
  <c r="C1827" i="17"/>
  <c r="G115" i="16" s="1"/>
  <c r="C1826" i="17"/>
  <c r="G114" i="16" s="1"/>
  <c r="C1825" i="17"/>
  <c r="G113" i="16" s="1"/>
  <c r="C1824" i="17"/>
  <c r="G112" i="16" s="1"/>
  <c r="C1823" i="17"/>
  <c r="G111" i="16" s="1"/>
  <c r="C1822" i="17"/>
  <c r="G110" i="16" s="1"/>
  <c r="C1821" i="17"/>
  <c r="G109" i="16" s="1"/>
  <c r="C1820" i="17"/>
  <c r="G108" i="16" s="1"/>
  <c r="C1819" i="17"/>
  <c r="G107" i="16" s="1"/>
  <c r="C1818" i="17"/>
  <c r="G106" i="16" s="1"/>
  <c r="C1817" i="17"/>
  <c r="G105" i="16" s="1"/>
  <c r="C1816" i="17"/>
  <c r="G104" i="16" s="1"/>
  <c r="C1815" i="17"/>
  <c r="G103" i="16" s="1"/>
  <c r="C1814" i="17"/>
  <c r="G102" i="16" s="1"/>
  <c r="C1813" i="17"/>
  <c r="G101" i="16" s="1"/>
  <c r="C1812" i="17"/>
  <c r="G100" i="16" s="1"/>
  <c r="C1811" i="17"/>
  <c r="G99" i="16" s="1"/>
  <c r="C1810" i="17"/>
  <c r="G98" i="16" s="1"/>
  <c r="C1809" i="17"/>
  <c r="G96" i="16" s="1"/>
  <c r="C1808" i="17"/>
  <c r="G95" i="16" s="1"/>
  <c r="C1807" i="17"/>
  <c r="G94" i="16" s="1"/>
  <c r="C1806" i="17"/>
  <c r="G93" i="16" s="1"/>
  <c r="C1805" i="17"/>
  <c r="G92" i="16" s="1"/>
  <c r="C1804" i="17"/>
  <c r="G91" i="16" s="1"/>
  <c r="C1803" i="17"/>
  <c r="G90" i="16" s="1"/>
  <c r="C1802" i="17"/>
  <c r="G89" i="16" s="1"/>
  <c r="C1801" i="17"/>
  <c r="G88" i="16" s="1"/>
  <c r="C1800" i="17"/>
  <c r="G87" i="16" s="1"/>
  <c r="C1799" i="17"/>
  <c r="G86" i="16" s="1"/>
  <c r="C1798" i="17"/>
  <c r="G85" i="16" s="1"/>
  <c r="C1797" i="17"/>
  <c r="G84" i="16" s="1"/>
  <c r="C1796" i="17"/>
  <c r="G83" i="16" s="1"/>
  <c r="C1795" i="17"/>
  <c r="G82" i="16" s="1"/>
  <c r="C1794" i="17"/>
  <c r="G81" i="16" s="1"/>
  <c r="C1793" i="17"/>
  <c r="G80" i="16" s="1"/>
  <c r="C1792" i="17"/>
  <c r="G79" i="16" s="1"/>
  <c r="C1791" i="17"/>
  <c r="G78" i="16" s="1"/>
  <c r="C1790" i="17"/>
  <c r="G77" i="16" s="1"/>
  <c r="C1789" i="17"/>
  <c r="G76" i="16" s="1"/>
  <c r="C1788" i="17"/>
  <c r="G75" i="16" s="1"/>
  <c r="C1787" i="17"/>
  <c r="G74" i="16" s="1"/>
  <c r="C1786" i="17"/>
  <c r="G73" i="16" s="1"/>
  <c r="C1785" i="17"/>
  <c r="G72" i="16" s="1"/>
  <c r="C1784" i="17"/>
  <c r="G71" i="16" s="1"/>
  <c r="C1783" i="17"/>
  <c r="G70" i="16" s="1"/>
  <c r="C1782" i="17"/>
  <c r="G69" i="16" s="1"/>
  <c r="C1781" i="17"/>
  <c r="G68" i="16" s="1"/>
  <c r="C1780" i="17"/>
  <c r="G67" i="16" s="1"/>
  <c r="C1779" i="17"/>
  <c r="G66" i="16" s="1"/>
  <c r="C1778" i="17"/>
  <c r="G65" i="16" s="1"/>
  <c r="C1777" i="17"/>
  <c r="G64" i="16" s="1"/>
  <c r="C1776" i="17"/>
  <c r="G63" i="16" s="1"/>
  <c r="C1775" i="17"/>
  <c r="G62" i="16" s="1"/>
  <c r="C1774" i="17"/>
  <c r="G61" i="16" s="1"/>
  <c r="C1773" i="17"/>
  <c r="G60" i="16" s="1"/>
  <c r="C1772" i="17"/>
  <c r="G59" i="16" s="1"/>
  <c r="C1771" i="17"/>
  <c r="G58" i="16" s="1"/>
  <c r="C1770" i="17"/>
  <c r="G57" i="16" s="1"/>
  <c r="C1769" i="17"/>
  <c r="G56" i="16" s="1"/>
  <c r="C1768" i="17"/>
  <c r="G55" i="16" s="1"/>
  <c r="C1767" i="17"/>
  <c r="G54" i="16" s="1"/>
  <c r="C1766" i="17"/>
  <c r="G53" i="16" s="1"/>
  <c r="C1765" i="17"/>
  <c r="G52" i="16" s="1"/>
  <c r="C1764" i="17"/>
  <c r="G51" i="16" s="1"/>
  <c r="C1763" i="17"/>
  <c r="G50" i="16" s="1"/>
  <c r="C1762" i="17"/>
  <c r="G49" i="16" s="1"/>
  <c r="C1761" i="17"/>
  <c r="G48" i="16" s="1"/>
  <c r="C1760" i="17"/>
  <c r="G47" i="16" s="1"/>
  <c r="C1759" i="17"/>
  <c r="G46" i="16" s="1"/>
  <c r="C1758" i="17"/>
  <c r="G45" i="16" s="1"/>
  <c r="C1757" i="17"/>
  <c r="G44" i="16" s="1"/>
  <c r="C1756" i="17"/>
  <c r="G43" i="16" s="1"/>
  <c r="C1755" i="17"/>
  <c r="G42" i="16" s="1"/>
  <c r="C1754" i="17"/>
  <c r="G41" i="16" s="1"/>
  <c r="C1753" i="17"/>
  <c r="G40" i="16" s="1"/>
  <c r="C1752" i="17"/>
  <c r="G39" i="16" s="1"/>
  <c r="C1751" i="17"/>
  <c r="G38" i="16" s="1"/>
  <c r="C1750" i="17"/>
  <c r="G37" i="16" s="1"/>
  <c r="C1749" i="17"/>
  <c r="G36" i="16" s="1"/>
  <c r="C1748" i="17"/>
  <c r="G35" i="16" s="1"/>
  <c r="C1747" i="17"/>
  <c r="G34" i="16" s="1"/>
  <c r="C1746" i="17"/>
  <c r="G32" i="16" s="1"/>
  <c r="C1745" i="17"/>
  <c r="G31" i="16" s="1"/>
  <c r="C1744" i="17"/>
  <c r="G30" i="16" s="1"/>
  <c r="C1743" i="17"/>
  <c r="G29" i="16" s="1"/>
  <c r="C1742" i="17"/>
  <c r="G28" i="16" s="1"/>
  <c r="C1741" i="17"/>
  <c r="G27" i="16" s="1"/>
  <c r="C1740" i="17"/>
  <c r="G26" i="16" s="1"/>
  <c r="C1739" i="17"/>
  <c r="G25" i="16" s="1"/>
  <c r="C1738" i="17"/>
  <c r="G24" i="16" s="1"/>
  <c r="C1737" i="17"/>
  <c r="G23" i="16" s="1"/>
  <c r="C1736" i="17"/>
  <c r="G22" i="16" s="1"/>
  <c r="C1735" i="17"/>
  <c r="G21" i="16" s="1"/>
  <c r="C1734" i="17"/>
  <c r="G20" i="16" s="1"/>
  <c r="C1733" i="17"/>
  <c r="G19" i="16" s="1"/>
  <c r="C1732" i="17"/>
  <c r="G18" i="16" s="1"/>
  <c r="C1731" i="17"/>
  <c r="G17" i="16" s="1"/>
  <c r="C1730" i="17"/>
  <c r="G16" i="16" s="1"/>
  <c r="C1729" i="17"/>
  <c r="G15" i="16" s="1"/>
  <c r="C1728" i="17"/>
  <c r="G14" i="16" s="1"/>
  <c r="C1727" i="17"/>
  <c r="G13" i="16" s="1"/>
  <c r="C1726" i="17"/>
  <c r="G12" i="16" s="1"/>
  <c r="C1725" i="17"/>
  <c r="G11" i="16" s="1"/>
  <c r="C1724" i="17"/>
  <c r="G10" i="16" s="1"/>
  <c r="C1723" i="17"/>
  <c r="G9" i="16" s="1"/>
  <c r="C1722" i="17"/>
  <c r="G7" i="16" s="1"/>
  <c r="C1721" i="17"/>
  <c r="C1720" i="17"/>
  <c r="C1719" i="17"/>
  <c r="C1718" i="17"/>
  <c r="C1717" i="17"/>
  <c r="C1716" i="17"/>
  <c r="C1715" i="17"/>
  <c r="C1714" i="17"/>
  <c r="C1713" i="17"/>
  <c r="C1712" i="17"/>
  <c r="C1711" i="17"/>
  <c r="C1710" i="17"/>
  <c r="C1709" i="17"/>
  <c r="C1708" i="17"/>
  <c r="C1707" i="17"/>
  <c r="C1706" i="17"/>
  <c r="C1705" i="17"/>
  <c r="C1704" i="17"/>
  <c r="C1703" i="17"/>
  <c r="C1702" i="17"/>
  <c r="C1701" i="17"/>
  <c r="C1700" i="17"/>
  <c r="C1699" i="17"/>
  <c r="C1698" i="17"/>
  <c r="C1697" i="17"/>
  <c r="C1696" i="17"/>
  <c r="C1695" i="17"/>
  <c r="C1694" i="17"/>
  <c r="C1693" i="17"/>
  <c r="C1692" i="17"/>
  <c r="C1691" i="17"/>
  <c r="C1690" i="17"/>
  <c r="C1689" i="17"/>
  <c r="C1688" i="17"/>
  <c r="C1687" i="17"/>
  <c r="C1686" i="17"/>
  <c r="C1685" i="17"/>
  <c r="C1684" i="17"/>
  <c r="C1683" i="17"/>
  <c r="C1682" i="17"/>
  <c r="C1681" i="17"/>
  <c r="C1680" i="17"/>
  <c r="C1679" i="17"/>
  <c r="C1678" i="17"/>
  <c r="C1677" i="17"/>
  <c r="C1676" i="17"/>
  <c r="C1675" i="17"/>
  <c r="C1674" i="17"/>
  <c r="C1673" i="17"/>
  <c r="C1672" i="17"/>
  <c r="C1671" i="17"/>
  <c r="C1670" i="17"/>
  <c r="C1669" i="17"/>
  <c r="C1668" i="17"/>
  <c r="C1667" i="17"/>
  <c r="C1666" i="17"/>
  <c r="C1665" i="17"/>
  <c r="C1664" i="17"/>
  <c r="C1663" i="17"/>
  <c r="C1662" i="17"/>
  <c r="C1661" i="17"/>
  <c r="C1660" i="17"/>
  <c r="C1659" i="17"/>
  <c r="C1658" i="17"/>
  <c r="C1657" i="17"/>
  <c r="C1656" i="17"/>
  <c r="C1655" i="17"/>
  <c r="C1654" i="17"/>
  <c r="C1653" i="17"/>
  <c r="C1652" i="17"/>
  <c r="C1651" i="17"/>
  <c r="C1650" i="17"/>
  <c r="C1649" i="17"/>
  <c r="C1648" i="17"/>
  <c r="C1647" i="17"/>
  <c r="C1646" i="17"/>
  <c r="C1645" i="17"/>
  <c r="C1644" i="17"/>
  <c r="C1643" i="17"/>
  <c r="C1642" i="17"/>
  <c r="C1641" i="17"/>
  <c r="C1640" i="17"/>
  <c r="C1639" i="17"/>
  <c r="C1638" i="17"/>
  <c r="C1637" i="17"/>
  <c r="C1636" i="17"/>
  <c r="C1635" i="17"/>
  <c r="C1634" i="17"/>
  <c r="C1633" i="17"/>
  <c r="C1632" i="17"/>
  <c r="C1631" i="17"/>
  <c r="C1630" i="17"/>
  <c r="C1629" i="17"/>
  <c r="C1628" i="17"/>
  <c r="C1627" i="17"/>
  <c r="C1626" i="17"/>
  <c r="C1625" i="17"/>
  <c r="C1624" i="17"/>
  <c r="C1623" i="17"/>
  <c r="C1622" i="17"/>
  <c r="C1621" i="17"/>
  <c r="C1620" i="17"/>
  <c r="C1619" i="17"/>
  <c r="C1618" i="17"/>
  <c r="C1617" i="17"/>
  <c r="C1616" i="17"/>
  <c r="C1615" i="17"/>
  <c r="C1614" i="17"/>
  <c r="C1613" i="17"/>
  <c r="C1612" i="17"/>
  <c r="C1611" i="17"/>
  <c r="C1610" i="17"/>
  <c r="C1609" i="17"/>
  <c r="C1608" i="17"/>
  <c r="C1607" i="17"/>
  <c r="C1606" i="17"/>
  <c r="C1605" i="17"/>
  <c r="C1604" i="17"/>
  <c r="C1603" i="17"/>
  <c r="C1602" i="17"/>
  <c r="C1601" i="17"/>
  <c r="C1600" i="17"/>
  <c r="C1599" i="17"/>
  <c r="C1598" i="17"/>
  <c r="C1597" i="17"/>
  <c r="C1596" i="17"/>
  <c r="C1595" i="17"/>
  <c r="C1594" i="17"/>
  <c r="C1593" i="17"/>
  <c r="C1592" i="17"/>
  <c r="C1591" i="17"/>
  <c r="C1590" i="17"/>
  <c r="C1589" i="17"/>
  <c r="C1588" i="17"/>
  <c r="C1587" i="17"/>
  <c r="C1586" i="17"/>
  <c r="C1585" i="17"/>
  <c r="C1584" i="17"/>
  <c r="C1583" i="17"/>
  <c r="C1582" i="17"/>
  <c r="C1581" i="17"/>
  <c r="C1580" i="17"/>
  <c r="C1579" i="17"/>
  <c r="C1578" i="17"/>
  <c r="C1577" i="17"/>
  <c r="C1576" i="17"/>
  <c r="C1575" i="17"/>
  <c r="C1574" i="17"/>
  <c r="C1573" i="17"/>
  <c r="C1572" i="17"/>
  <c r="C1571" i="17"/>
  <c r="C1570" i="17"/>
  <c r="C1569" i="17"/>
  <c r="C1568" i="17"/>
  <c r="C1567" i="17"/>
  <c r="C1566" i="17"/>
  <c r="C1565" i="17"/>
  <c r="C1564" i="17"/>
  <c r="C1563" i="17"/>
  <c r="C1562" i="17"/>
  <c r="C1561" i="17"/>
  <c r="C1560" i="17"/>
  <c r="C1559" i="17"/>
  <c r="C1558" i="17"/>
  <c r="C1557" i="17"/>
  <c r="C1556" i="17"/>
  <c r="C1555" i="17"/>
  <c r="C1554" i="17"/>
  <c r="C1553" i="17"/>
  <c r="C1552" i="17"/>
  <c r="C1551" i="17"/>
  <c r="C1550" i="17"/>
  <c r="C1549" i="17"/>
  <c r="C1548" i="17"/>
  <c r="C1547" i="17"/>
  <c r="C1546" i="17"/>
  <c r="C1545" i="17"/>
  <c r="C1544" i="17"/>
  <c r="C1543" i="17"/>
  <c r="C1542" i="17"/>
  <c r="C1541" i="17"/>
  <c r="C1540" i="17"/>
  <c r="C1539" i="17"/>
  <c r="C1538" i="17"/>
  <c r="C1537" i="17"/>
  <c r="C1536" i="17"/>
  <c r="C1535" i="17"/>
  <c r="C1534" i="17"/>
  <c r="C1533" i="17"/>
  <c r="C1532" i="17"/>
  <c r="C1531" i="17"/>
  <c r="C1530" i="17"/>
  <c r="C1529" i="17"/>
  <c r="C1528" i="17"/>
  <c r="C1527" i="17"/>
  <c r="C1526" i="17"/>
  <c r="C1525" i="17"/>
  <c r="C1524" i="17"/>
  <c r="C1523" i="17"/>
  <c r="C1522" i="17"/>
  <c r="C1521" i="17"/>
  <c r="C1520" i="17"/>
  <c r="C1519" i="17"/>
  <c r="C1518" i="17"/>
  <c r="C1517" i="17"/>
  <c r="C1516" i="17"/>
  <c r="C1515" i="17"/>
  <c r="C1514" i="17"/>
  <c r="C1513" i="17"/>
  <c r="C1512" i="17"/>
  <c r="C1511" i="17"/>
  <c r="C1510" i="17"/>
  <c r="C1509" i="17"/>
  <c r="C1508" i="17"/>
  <c r="C1507" i="17"/>
  <c r="C1506" i="17"/>
  <c r="C1505" i="17"/>
  <c r="C1504" i="17"/>
  <c r="C1503" i="17"/>
  <c r="C1502" i="17"/>
  <c r="C1501" i="17"/>
  <c r="C1500" i="17"/>
  <c r="C1499" i="17"/>
  <c r="C1498" i="17"/>
  <c r="C1497" i="17"/>
  <c r="C1496" i="17"/>
  <c r="C1495" i="17"/>
  <c r="C1494" i="17"/>
  <c r="C1493" i="17"/>
  <c r="C1492" i="17"/>
  <c r="C1491" i="17"/>
  <c r="C1490" i="17"/>
  <c r="C1489" i="17"/>
  <c r="C1488" i="17"/>
  <c r="C1487" i="17"/>
  <c r="C1486" i="17"/>
  <c r="C1485" i="17"/>
  <c r="C1484" i="17"/>
  <c r="C1483" i="17"/>
  <c r="C1482" i="17"/>
  <c r="C1481" i="17"/>
  <c r="C1480" i="17"/>
  <c r="C1479" i="17"/>
  <c r="C1478" i="17"/>
  <c r="C1477" i="17"/>
  <c r="C1476" i="17"/>
  <c r="C1475" i="17"/>
  <c r="C1474" i="17"/>
  <c r="C1473" i="17"/>
  <c r="C1472" i="17"/>
  <c r="C1471" i="17"/>
  <c r="C1470" i="17"/>
  <c r="C1469" i="17"/>
  <c r="C1468" i="17"/>
  <c r="C1467" i="17"/>
  <c r="C1466" i="17"/>
  <c r="C1465" i="17"/>
  <c r="C1464" i="17"/>
  <c r="C1463" i="17"/>
  <c r="C1462" i="17"/>
  <c r="C1461" i="17"/>
  <c r="C1460" i="17"/>
  <c r="C1459" i="17"/>
  <c r="C1458" i="17"/>
  <c r="C1457" i="17"/>
  <c r="C1456" i="17"/>
  <c r="C1455" i="17"/>
  <c r="C1454" i="17"/>
  <c r="C1453" i="17"/>
  <c r="C1452" i="17"/>
  <c r="C1451" i="17"/>
  <c r="C1450" i="17"/>
  <c r="C1449" i="17"/>
  <c r="C1448" i="17"/>
  <c r="C1447" i="17"/>
  <c r="C1446" i="17"/>
  <c r="C1445" i="17"/>
  <c r="C1444" i="17"/>
  <c r="C1443" i="17"/>
  <c r="C1442" i="17"/>
  <c r="C1441" i="17"/>
  <c r="C1440" i="17"/>
  <c r="C1439" i="17"/>
  <c r="C1438" i="17"/>
  <c r="C1437" i="17"/>
  <c r="C1436" i="17"/>
  <c r="C1435" i="17"/>
  <c r="C1434" i="17"/>
  <c r="C1433" i="17"/>
  <c r="C1432" i="17"/>
  <c r="C1431" i="17"/>
  <c r="C1430" i="17"/>
  <c r="C1429" i="17"/>
  <c r="C1428" i="17"/>
  <c r="C1427" i="17"/>
  <c r="C1426" i="17"/>
  <c r="C1425" i="17"/>
  <c r="C1424" i="17"/>
  <c r="C1423" i="17"/>
  <c r="C1422" i="17"/>
  <c r="C1421" i="17"/>
  <c r="C1420" i="17"/>
  <c r="C1419" i="17"/>
  <c r="C1418" i="17"/>
  <c r="C1417" i="17"/>
  <c r="C1416" i="17"/>
  <c r="C1415" i="17"/>
  <c r="C1414" i="17"/>
  <c r="C1413" i="17"/>
  <c r="C1412" i="17"/>
  <c r="C1411" i="17"/>
  <c r="C1410" i="17"/>
  <c r="C1409" i="17"/>
  <c r="C1408" i="17"/>
  <c r="C1407" i="17"/>
  <c r="C1406" i="17"/>
  <c r="C1405" i="17"/>
  <c r="C1404" i="17"/>
  <c r="C1403" i="17"/>
  <c r="C1402" i="17"/>
  <c r="C1401" i="17"/>
  <c r="C1400" i="17"/>
  <c r="C1399" i="17"/>
  <c r="C1398" i="17"/>
  <c r="C1397" i="17"/>
  <c r="C1396" i="17"/>
  <c r="C1395" i="17"/>
  <c r="C1394" i="17"/>
  <c r="C1393" i="17"/>
  <c r="C1392" i="17"/>
  <c r="C1391" i="17"/>
  <c r="C1390" i="17"/>
  <c r="C1389" i="17"/>
  <c r="C1388" i="17"/>
  <c r="C1387" i="17"/>
  <c r="C1386" i="17"/>
  <c r="C1385" i="17"/>
  <c r="C1384" i="17"/>
  <c r="C1383" i="17"/>
  <c r="C1382" i="17"/>
  <c r="C1381" i="17"/>
  <c r="C1380" i="17"/>
  <c r="C1379" i="17"/>
  <c r="C1378" i="17"/>
  <c r="C1377" i="17"/>
  <c r="C1376" i="17"/>
  <c r="C1375" i="17"/>
  <c r="C1374" i="17"/>
  <c r="C1373" i="17"/>
  <c r="C1372" i="17"/>
  <c r="C1371" i="17"/>
  <c r="C1370" i="17"/>
  <c r="C1369" i="17"/>
  <c r="C1368" i="17"/>
  <c r="C1367" i="17"/>
  <c r="C1366" i="17"/>
  <c r="C1365" i="17"/>
  <c r="C1364" i="17"/>
  <c r="C1363" i="17"/>
  <c r="C1362" i="17"/>
  <c r="C1361" i="17"/>
  <c r="C1360" i="17"/>
  <c r="C1359" i="17"/>
  <c r="C1358" i="17"/>
  <c r="C1357" i="17"/>
  <c r="C1356" i="17"/>
  <c r="C1355" i="17"/>
  <c r="C1354" i="17"/>
  <c r="C1353" i="17"/>
  <c r="C1352" i="17"/>
  <c r="C1351" i="17"/>
  <c r="C1350" i="17"/>
  <c r="C1349" i="17"/>
  <c r="C1348" i="17"/>
  <c r="C1347" i="17"/>
  <c r="C1346" i="17"/>
  <c r="C1345" i="17"/>
  <c r="C1344" i="17"/>
  <c r="C1343" i="17"/>
  <c r="C1342" i="17"/>
  <c r="C1341" i="17"/>
  <c r="C1340" i="17"/>
  <c r="C1339" i="17"/>
  <c r="C1338" i="17"/>
  <c r="C1337" i="17"/>
  <c r="C1336" i="17"/>
  <c r="C1335" i="17"/>
  <c r="C1334" i="17"/>
  <c r="C1333" i="17"/>
  <c r="C1332" i="17"/>
  <c r="C1331" i="17"/>
  <c r="C1330" i="17"/>
  <c r="C1329" i="17"/>
  <c r="C1328" i="17"/>
  <c r="C1327" i="17"/>
  <c r="C1326" i="17"/>
  <c r="C1325" i="17"/>
  <c r="C1324" i="17"/>
  <c r="C1323" i="17"/>
  <c r="C1322" i="17"/>
  <c r="C1321" i="17"/>
  <c r="C1320" i="17"/>
  <c r="C1319" i="17"/>
  <c r="C1318" i="17"/>
  <c r="C1317" i="17"/>
  <c r="C1316" i="17"/>
  <c r="C1315" i="17"/>
  <c r="C1314" i="17"/>
  <c r="C1313" i="17"/>
  <c r="C1312" i="17"/>
  <c r="C1311" i="17"/>
  <c r="C1310" i="17"/>
  <c r="C1309" i="17"/>
  <c r="C1308" i="17"/>
  <c r="C1307" i="17"/>
  <c r="C1306" i="17"/>
  <c r="C1305" i="17"/>
  <c r="C1304" i="17"/>
  <c r="C1303" i="17"/>
  <c r="C1302" i="17"/>
  <c r="C1301" i="17"/>
  <c r="C1300" i="17"/>
  <c r="C1299" i="17"/>
  <c r="C1298" i="17"/>
  <c r="C1297" i="17"/>
  <c r="C1296" i="17"/>
  <c r="C1295" i="17"/>
  <c r="C1294" i="17"/>
  <c r="C1293" i="17"/>
  <c r="C1292" i="17"/>
  <c r="C1291" i="17"/>
  <c r="C1290" i="17"/>
  <c r="C1289" i="17"/>
  <c r="C1288" i="17"/>
  <c r="C1287" i="17"/>
  <c r="C1286" i="17"/>
  <c r="C1285" i="17"/>
  <c r="C1284" i="17"/>
  <c r="C1283" i="17"/>
  <c r="C1282" i="17"/>
  <c r="C1281" i="17"/>
  <c r="C1280" i="17"/>
  <c r="C1279" i="17"/>
  <c r="C1278" i="17"/>
  <c r="C1277" i="17"/>
  <c r="C1276" i="17"/>
  <c r="C1275" i="17"/>
  <c r="C1274" i="17"/>
  <c r="C1273" i="17"/>
  <c r="C1272" i="17"/>
  <c r="C1271" i="17"/>
  <c r="C1270" i="17"/>
  <c r="C1269" i="17"/>
  <c r="C1268" i="17"/>
  <c r="C1267" i="17"/>
  <c r="C1266" i="17"/>
  <c r="C1265" i="17"/>
  <c r="C1264" i="17"/>
  <c r="C1263" i="17"/>
  <c r="C1262" i="17"/>
  <c r="C1261" i="17"/>
  <c r="C1260" i="17"/>
  <c r="C1259" i="17"/>
  <c r="C1258" i="17"/>
  <c r="C1257" i="17"/>
  <c r="C1256" i="17"/>
  <c r="C1255" i="17"/>
  <c r="C1254" i="17"/>
  <c r="C1253" i="17"/>
  <c r="C1252" i="17"/>
  <c r="C1251" i="17"/>
  <c r="C1250" i="17"/>
  <c r="C1249" i="17"/>
  <c r="C1248" i="17"/>
  <c r="C1247" i="17"/>
  <c r="C1246" i="17"/>
  <c r="C1245" i="17"/>
  <c r="C1244" i="17"/>
  <c r="C1243" i="17"/>
  <c r="C1242" i="17"/>
  <c r="C1241" i="17"/>
  <c r="C1240" i="17"/>
  <c r="C1239" i="17"/>
  <c r="C1238" i="17"/>
  <c r="C1237" i="17"/>
  <c r="C1236" i="17"/>
  <c r="C1235" i="17"/>
  <c r="C1234" i="17"/>
  <c r="C1233" i="17"/>
  <c r="C1232" i="17"/>
  <c r="C1231" i="17"/>
  <c r="C1230" i="17"/>
  <c r="C1229" i="17"/>
  <c r="C1228" i="17"/>
  <c r="C1227" i="17"/>
  <c r="C1226" i="17"/>
  <c r="C1225" i="17"/>
  <c r="C1224" i="17"/>
  <c r="C1223" i="17"/>
  <c r="C1222" i="17"/>
  <c r="C1221" i="17"/>
  <c r="C1220" i="17"/>
  <c r="C1219" i="17"/>
  <c r="C1218" i="17"/>
  <c r="C1217" i="17"/>
  <c r="C1216" i="17"/>
  <c r="C1215" i="17"/>
  <c r="C1214" i="17"/>
  <c r="C1213" i="17"/>
  <c r="C1212" i="17"/>
  <c r="C1211" i="17"/>
  <c r="C1210" i="17"/>
  <c r="C1209" i="17"/>
  <c r="C1208" i="17"/>
  <c r="C1207" i="17"/>
  <c r="C1206" i="17"/>
  <c r="C1205" i="17"/>
  <c r="C1204" i="17"/>
  <c r="C1203" i="17"/>
  <c r="C1202" i="17"/>
  <c r="C1201" i="17"/>
  <c r="C1200" i="17"/>
  <c r="C1199" i="17"/>
  <c r="C1198" i="17"/>
  <c r="C1197" i="17"/>
  <c r="C1196" i="17"/>
  <c r="C1195" i="17"/>
  <c r="C1194" i="17"/>
  <c r="C1193" i="17"/>
  <c r="C1192" i="17"/>
  <c r="C1191" i="17"/>
  <c r="C1190" i="17"/>
  <c r="C1189" i="17"/>
  <c r="C1188" i="17"/>
  <c r="C1187" i="17"/>
  <c r="C1186" i="17"/>
  <c r="C1185" i="17"/>
  <c r="C1184" i="17"/>
  <c r="C1183" i="17"/>
  <c r="C1182" i="17"/>
  <c r="C1181" i="17"/>
  <c r="C1180" i="17"/>
  <c r="C1179" i="17"/>
  <c r="C1178" i="17"/>
  <c r="C1177" i="17"/>
  <c r="C1176" i="17"/>
  <c r="C1175" i="17"/>
  <c r="C1174" i="17"/>
  <c r="C1173" i="17"/>
  <c r="C1172" i="17"/>
  <c r="C1171" i="17"/>
  <c r="C1170" i="17"/>
  <c r="C1169" i="17"/>
  <c r="C1168" i="17"/>
  <c r="C1167" i="17"/>
  <c r="C1166" i="17"/>
  <c r="C1165" i="17"/>
  <c r="C1164" i="17"/>
  <c r="C1163" i="17"/>
  <c r="C1162" i="17"/>
  <c r="C1161" i="17"/>
  <c r="C1160" i="17"/>
  <c r="C1159" i="17"/>
  <c r="C1158" i="17"/>
  <c r="C1157" i="17"/>
  <c r="C1156" i="17"/>
  <c r="C1155" i="17"/>
  <c r="C1154" i="17"/>
  <c r="C1153" i="17"/>
  <c r="C1152" i="17"/>
  <c r="C1151" i="17"/>
  <c r="C1150" i="17"/>
  <c r="C1149" i="17"/>
  <c r="C1148" i="17"/>
  <c r="C1147" i="17"/>
  <c r="C1146" i="17"/>
  <c r="C1145" i="17"/>
  <c r="C1144" i="17"/>
  <c r="C1143" i="17"/>
  <c r="C1142" i="17"/>
  <c r="C1141" i="17"/>
  <c r="C1140" i="17"/>
  <c r="C1139" i="17"/>
  <c r="C1138" i="17"/>
  <c r="C1137" i="17"/>
  <c r="C1136" i="17"/>
  <c r="C1135" i="17"/>
  <c r="C1134" i="17"/>
  <c r="C1133" i="17"/>
  <c r="C1132" i="17"/>
  <c r="C1131" i="17"/>
  <c r="C1130" i="17"/>
  <c r="C1129" i="17"/>
  <c r="C1128" i="17"/>
  <c r="C1127" i="17"/>
  <c r="C1126" i="17"/>
  <c r="C1125" i="17"/>
  <c r="C1124" i="17"/>
  <c r="C1123" i="17"/>
  <c r="C1122" i="17"/>
  <c r="C1121" i="17"/>
  <c r="C1120" i="17"/>
  <c r="C1119" i="17"/>
  <c r="C1118" i="17"/>
  <c r="C1117" i="17"/>
  <c r="C1116" i="17"/>
  <c r="C1115" i="17"/>
  <c r="C1114" i="17"/>
  <c r="C1113" i="17"/>
  <c r="C1112" i="17"/>
  <c r="C1111" i="17"/>
  <c r="C1110" i="17"/>
  <c r="C1109" i="17"/>
  <c r="C1108" i="17"/>
  <c r="C1107" i="17"/>
  <c r="C1106" i="17"/>
  <c r="C1105" i="17"/>
  <c r="C1104" i="17"/>
  <c r="C1103" i="17"/>
  <c r="C1102" i="17"/>
  <c r="C1101" i="17"/>
  <c r="C1100" i="17"/>
  <c r="C1099" i="17"/>
  <c r="C1098" i="17"/>
  <c r="C1097" i="17"/>
  <c r="C1096" i="17"/>
  <c r="C1095" i="17"/>
  <c r="C1094" i="17"/>
  <c r="C1093" i="17"/>
  <c r="C1092" i="17"/>
  <c r="C1091" i="17"/>
  <c r="C1090" i="17"/>
  <c r="C1089" i="17"/>
  <c r="C1088" i="17"/>
  <c r="C1087" i="17"/>
  <c r="C1086" i="17"/>
  <c r="C1085" i="17"/>
  <c r="C1084" i="17"/>
  <c r="C1083" i="17"/>
  <c r="C1082" i="17"/>
  <c r="C1081" i="17"/>
  <c r="C1080" i="17"/>
  <c r="C1079" i="17"/>
  <c r="C1078" i="17"/>
  <c r="C1077" i="17"/>
  <c r="C1076" i="17"/>
  <c r="C1075" i="17"/>
  <c r="C1074" i="17"/>
  <c r="C1073" i="17"/>
  <c r="C1072" i="17"/>
  <c r="C1071" i="17"/>
  <c r="C1070" i="17"/>
  <c r="C1069" i="17"/>
  <c r="C1068" i="17"/>
  <c r="C1067" i="17"/>
  <c r="C1066" i="17"/>
  <c r="C1065" i="17"/>
  <c r="C1064" i="17"/>
  <c r="C1063" i="17"/>
  <c r="C1062" i="17"/>
  <c r="C1061" i="17"/>
  <c r="C1060" i="17"/>
  <c r="C1059" i="17"/>
  <c r="C1058" i="17"/>
  <c r="C1057" i="17"/>
  <c r="C1056" i="17"/>
  <c r="C1055" i="17"/>
  <c r="C1054" i="17"/>
  <c r="C1053" i="17"/>
  <c r="C1052" i="17"/>
  <c r="C1051" i="17"/>
  <c r="C1050" i="17"/>
  <c r="C1049" i="17"/>
  <c r="C1048" i="17"/>
  <c r="C1047" i="17"/>
  <c r="C1046" i="17"/>
  <c r="C1045" i="17"/>
  <c r="C1044" i="17"/>
  <c r="C1043" i="17"/>
  <c r="C1042" i="17"/>
  <c r="C1041" i="17"/>
  <c r="C1040" i="17"/>
  <c r="C1039" i="17"/>
  <c r="C1038" i="17"/>
  <c r="C1037" i="17"/>
  <c r="C1036" i="17"/>
  <c r="C1035" i="17"/>
  <c r="C1034" i="17"/>
  <c r="C1033" i="17"/>
  <c r="C1032" i="17"/>
  <c r="C1031" i="17"/>
  <c r="C1030" i="17"/>
  <c r="C1029" i="17"/>
  <c r="C1028" i="17"/>
  <c r="C1027" i="17"/>
  <c r="C1026" i="17"/>
  <c r="C1025" i="17"/>
  <c r="C1024" i="17"/>
  <c r="C1023" i="17"/>
  <c r="C1022" i="17"/>
  <c r="C1021" i="17"/>
  <c r="C1020" i="17"/>
  <c r="C1019" i="17"/>
  <c r="C1018" i="17"/>
  <c r="C1017" i="17"/>
  <c r="C1016" i="17"/>
  <c r="C1015" i="17"/>
  <c r="C1014" i="17"/>
  <c r="C1013" i="17"/>
  <c r="C1012" i="17"/>
  <c r="C1011" i="17"/>
  <c r="C1010" i="17"/>
  <c r="C1009" i="17"/>
  <c r="C1008" i="17"/>
  <c r="C1007" i="17"/>
  <c r="C1006" i="17"/>
  <c r="C1005" i="17"/>
  <c r="C1004" i="17"/>
  <c r="C1003" i="17"/>
  <c r="C1002" i="17"/>
  <c r="C1001" i="17"/>
  <c r="C1000" i="17"/>
  <c r="C999" i="17"/>
  <c r="C998" i="17"/>
  <c r="C997" i="17"/>
  <c r="C996" i="17"/>
  <c r="C995" i="17"/>
  <c r="C994" i="17"/>
  <c r="C993" i="17"/>
  <c r="C992" i="17"/>
  <c r="C991" i="17"/>
  <c r="C990" i="17"/>
  <c r="C989" i="17"/>
  <c r="C988" i="17"/>
  <c r="C987" i="17"/>
  <c r="C986" i="17"/>
  <c r="C985" i="17"/>
  <c r="C984" i="17"/>
  <c r="C983" i="17"/>
  <c r="C982" i="17"/>
  <c r="C981" i="17"/>
  <c r="C980" i="17"/>
  <c r="C979" i="17"/>
  <c r="C978" i="17"/>
  <c r="C977" i="17"/>
  <c r="C976" i="17"/>
  <c r="C975" i="17"/>
  <c r="C974" i="17"/>
  <c r="C973" i="17"/>
  <c r="C972" i="17"/>
  <c r="C971" i="17"/>
  <c r="C970" i="17"/>
  <c r="C969" i="17"/>
  <c r="C968" i="17"/>
  <c r="C967" i="17"/>
  <c r="C966" i="17"/>
  <c r="C965" i="17"/>
  <c r="C964" i="17"/>
  <c r="C963" i="17"/>
  <c r="C962" i="17"/>
  <c r="C961" i="17"/>
  <c r="C960" i="17"/>
  <c r="C959" i="17"/>
  <c r="C958" i="17"/>
  <c r="C957" i="17"/>
  <c r="C956" i="17"/>
  <c r="C955" i="17"/>
  <c r="C954" i="17"/>
  <c r="C953" i="17"/>
  <c r="C952" i="17"/>
  <c r="C951" i="17"/>
  <c r="C950" i="17"/>
  <c r="C949" i="17"/>
  <c r="C948" i="17"/>
  <c r="C947" i="17"/>
  <c r="C946" i="17"/>
  <c r="C945" i="17"/>
  <c r="C944" i="17"/>
  <c r="C943" i="17"/>
  <c r="C942" i="17"/>
  <c r="C941" i="17"/>
  <c r="C940" i="17"/>
  <c r="C939" i="17"/>
  <c r="C938" i="17"/>
  <c r="C937" i="17"/>
  <c r="C936" i="17"/>
  <c r="C935" i="17"/>
  <c r="C934" i="17"/>
  <c r="C933" i="17"/>
  <c r="C932" i="17"/>
  <c r="C931" i="17"/>
  <c r="C930" i="17"/>
  <c r="C929" i="17"/>
  <c r="C928" i="17"/>
  <c r="C927" i="17"/>
  <c r="C926" i="17"/>
  <c r="C925" i="17"/>
  <c r="C924" i="17"/>
  <c r="C923" i="17"/>
  <c r="C922" i="17"/>
  <c r="C921" i="17"/>
  <c r="C920" i="17"/>
  <c r="C919" i="17"/>
  <c r="C918" i="17"/>
  <c r="C917" i="17"/>
  <c r="C916" i="17"/>
  <c r="C915" i="17"/>
  <c r="C914" i="17"/>
  <c r="C913" i="17"/>
  <c r="C912" i="17"/>
  <c r="C911" i="17"/>
  <c r="C910" i="17"/>
  <c r="C909" i="17"/>
  <c r="C908" i="17"/>
  <c r="C907" i="17"/>
  <c r="C906" i="17"/>
  <c r="C905" i="17"/>
  <c r="C904" i="17"/>
  <c r="C903" i="17"/>
  <c r="C902" i="17"/>
  <c r="C901" i="17"/>
  <c r="C900" i="17"/>
  <c r="C899" i="17"/>
  <c r="C898" i="17"/>
  <c r="C897" i="17"/>
  <c r="C896" i="17"/>
  <c r="C895" i="17"/>
  <c r="C894" i="17"/>
  <c r="C893" i="17"/>
  <c r="C892" i="17"/>
  <c r="C891" i="17"/>
  <c r="C890" i="17"/>
  <c r="C889" i="17"/>
  <c r="C888" i="17"/>
  <c r="C887" i="17"/>
  <c r="C886" i="17"/>
  <c r="C885" i="17"/>
  <c r="C884" i="17"/>
  <c r="C883" i="17"/>
  <c r="C882" i="17"/>
  <c r="C881" i="17"/>
  <c r="C880" i="17"/>
  <c r="C879" i="17"/>
  <c r="C878" i="17"/>
  <c r="C877" i="17"/>
  <c r="C876" i="17"/>
  <c r="C875" i="17"/>
  <c r="C874" i="17"/>
  <c r="C873" i="17"/>
  <c r="C872" i="17"/>
  <c r="C871" i="17"/>
  <c r="C870" i="17"/>
  <c r="C869" i="17"/>
  <c r="C868" i="17"/>
  <c r="C867" i="17"/>
  <c r="C866" i="17"/>
  <c r="C865" i="17"/>
  <c r="C864" i="17"/>
  <c r="C863" i="17"/>
  <c r="C862" i="17"/>
  <c r="C861" i="17"/>
  <c r="C860" i="17"/>
  <c r="C859" i="17"/>
  <c r="C858" i="17"/>
  <c r="C857" i="17"/>
  <c r="C856" i="17"/>
  <c r="C855" i="17"/>
  <c r="C854" i="17"/>
  <c r="C853" i="17"/>
  <c r="C852" i="17"/>
  <c r="C851" i="17"/>
  <c r="C850" i="17"/>
  <c r="C849" i="17"/>
  <c r="C848" i="17"/>
  <c r="C847" i="17"/>
  <c r="C846" i="17"/>
  <c r="C845" i="17"/>
  <c r="C844" i="17"/>
  <c r="C843" i="17"/>
  <c r="C842" i="17"/>
  <c r="C841" i="17"/>
  <c r="C840" i="17"/>
  <c r="C839" i="17"/>
  <c r="C838" i="17"/>
  <c r="C837" i="17"/>
  <c r="C836" i="17"/>
  <c r="C835" i="17"/>
  <c r="C834" i="17"/>
  <c r="C833" i="17"/>
  <c r="C832" i="17"/>
  <c r="C831" i="17"/>
  <c r="C830" i="17"/>
  <c r="C829" i="17"/>
  <c r="C828" i="17"/>
  <c r="C827" i="17"/>
  <c r="C826" i="17"/>
  <c r="C825" i="17"/>
  <c r="C824" i="17"/>
  <c r="C823" i="17"/>
  <c r="C822" i="17"/>
  <c r="C821" i="17"/>
  <c r="C820" i="17"/>
  <c r="C819" i="17"/>
  <c r="C818" i="17"/>
  <c r="C817" i="17"/>
  <c r="C816" i="17"/>
  <c r="C815" i="17"/>
  <c r="C814" i="17"/>
  <c r="C813" i="17"/>
  <c r="C812" i="17"/>
  <c r="C811" i="17"/>
  <c r="C810" i="17"/>
  <c r="C809" i="17"/>
  <c r="C808" i="17"/>
  <c r="C807" i="17"/>
  <c r="C806" i="17"/>
  <c r="C805" i="17"/>
  <c r="C804" i="17"/>
  <c r="C803" i="17"/>
  <c r="C802" i="17"/>
  <c r="C801" i="17"/>
  <c r="C800" i="17"/>
  <c r="C799" i="17"/>
  <c r="C798" i="17"/>
  <c r="C797" i="17"/>
  <c r="C796" i="17"/>
  <c r="C795" i="17"/>
  <c r="C794" i="17"/>
  <c r="C793" i="17"/>
  <c r="C792" i="17"/>
  <c r="C791" i="17"/>
  <c r="C790" i="17"/>
  <c r="C789" i="17"/>
  <c r="C788" i="17"/>
  <c r="C787" i="17"/>
  <c r="C786" i="17"/>
  <c r="C785" i="17"/>
  <c r="C784" i="17"/>
  <c r="C783" i="17"/>
  <c r="C782" i="17"/>
  <c r="C781" i="17"/>
  <c r="C780" i="17"/>
  <c r="C779" i="17"/>
  <c r="C778" i="17"/>
  <c r="C777" i="17"/>
  <c r="C776" i="17"/>
  <c r="C775" i="17"/>
  <c r="C774" i="17"/>
  <c r="C773" i="17"/>
  <c r="C772" i="17"/>
  <c r="C771" i="17"/>
  <c r="C770" i="17"/>
  <c r="C769" i="17"/>
  <c r="C768" i="17"/>
  <c r="C767" i="17"/>
  <c r="C766" i="17"/>
  <c r="C765" i="17"/>
  <c r="C764" i="17"/>
  <c r="C763" i="17"/>
  <c r="C762" i="17"/>
  <c r="C761" i="17"/>
  <c r="C760" i="17"/>
  <c r="C759" i="17"/>
  <c r="C758" i="17"/>
  <c r="C757" i="17"/>
  <c r="C756" i="17"/>
  <c r="C755" i="17"/>
  <c r="C754" i="17"/>
  <c r="C753" i="17"/>
  <c r="C752" i="17"/>
  <c r="C751" i="17"/>
  <c r="C750" i="17"/>
  <c r="C749" i="17"/>
  <c r="C748" i="17"/>
  <c r="C747" i="17"/>
  <c r="C746" i="17"/>
  <c r="C745" i="17"/>
  <c r="C744" i="17"/>
  <c r="C743" i="17"/>
  <c r="C742" i="17"/>
  <c r="C741" i="17"/>
  <c r="C740" i="17"/>
  <c r="C739" i="17"/>
  <c r="C738" i="17"/>
  <c r="C737" i="17"/>
  <c r="C736" i="17"/>
  <c r="C735" i="17"/>
  <c r="C734" i="17"/>
  <c r="C733" i="17"/>
  <c r="C732" i="17"/>
  <c r="C731" i="17"/>
  <c r="C730" i="17"/>
  <c r="C729" i="17"/>
  <c r="C728" i="17"/>
  <c r="C727" i="17"/>
  <c r="C726" i="17"/>
  <c r="C725" i="17"/>
  <c r="C724" i="17"/>
  <c r="C723" i="17"/>
  <c r="C722" i="17"/>
  <c r="C721" i="17"/>
  <c r="C720" i="17"/>
  <c r="C719" i="17"/>
  <c r="C718" i="17"/>
  <c r="C717" i="17"/>
  <c r="C716" i="17"/>
  <c r="C715" i="17"/>
  <c r="C714" i="17"/>
  <c r="C713" i="17"/>
  <c r="C712" i="17"/>
  <c r="C711" i="17"/>
  <c r="C710" i="17"/>
  <c r="C709" i="17"/>
  <c r="C708" i="17"/>
  <c r="C707" i="17"/>
  <c r="C706" i="17"/>
  <c r="C705" i="17"/>
  <c r="C704" i="17"/>
  <c r="C703" i="17"/>
  <c r="C702" i="17"/>
  <c r="C701" i="17"/>
  <c r="C700" i="17"/>
  <c r="C699" i="17"/>
  <c r="C698" i="17"/>
  <c r="C697" i="17"/>
  <c r="C696" i="17"/>
  <c r="C695" i="17"/>
  <c r="C694" i="17"/>
  <c r="C693" i="17"/>
  <c r="C692" i="17"/>
  <c r="C691" i="17"/>
  <c r="C690" i="17"/>
  <c r="C689" i="17"/>
  <c r="C688" i="17"/>
  <c r="C687" i="17"/>
  <c r="C686" i="17"/>
  <c r="C685" i="17"/>
  <c r="C684" i="17"/>
  <c r="C683" i="17"/>
  <c r="C682" i="17"/>
  <c r="C681" i="17"/>
  <c r="C680" i="17"/>
  <c r="C679" i="17"/>
  <c r="C678" i="17"/>
  <c r="C677" i="17"/>
  <c r="C676" i="17"/>
  <c r="C675" i="17"/>
  <c r="C674" i="17"/>
  <c r="C673" i="17"/>
  <c r="C672" i="17"/>
  <c r="C671" i="17"/>
  <c r="C670" i="17"/>
  <c r="C669" i="17"/>
  <c r="C668" i="17"/>
  <c r="C667" i="17"/>
  <c r="C666" i="17"/>
  <c r="C665" i="17"/>
  <c r="C664" i="17"/>
  <c r="C663" i="17"/>
  <c r="C662" i="17"/>
  <c r="C661" i="17"/>
  <c r="C660" i="17"/>
  <c r="C659" i="17"/>
  <c r="C658" i="17"/>
  <c r="C657" i="17"/>
  <c r="C656" i="17"/>
  <c r="C655" i="17"/>
  <c r="C654" i="17"/>
  <c r="C653" i="17"/>
  <c r="C652" i="17"/>
  <c r="C651" i="17"/>
  <c r="C650" i="17"/>
  <c r="C649" i="17"/>
  <c r="C648" i="17"/>
  <c r="C647" i="17"/>
  <c r="C646" i="17"/>
  <c r="C645" i="17"/>
  <c r="C644" i="17"/>
  <c r="C643" i="17"/>
  <c r="C642" i="17"/>
  <c r="C641" i="17"/>
  <c r="C640" i="17"/>
  <c r="C639" i="17"/>
  <c r="C638" i="17"/>
  <c r="C637" i="17"/>
  <c r="C636" i="17"/>
  <c r="C635" i="17"/>
  <c r="C634" i="17"/>
  <c r="C633" i="17"/>
  <c r="C632" i="17"/>
  <c r="C631" i="17"/>
  <c r="C630" i="17"/>
  <c r="C629" i="17"/>
  <c r="C628" i="17"/>
  <c r="C627" i="17"/>
  <c r="C626" i="17"/>
  <c r="C625" i="17"/>
  <c r="C624" i="17"/>
  <c r="C623" i="17"/>
  <c r="C622" i="17"/>
  <c r="C621" i="17"/>
  <c r="C620" i="17"/>
  <c r="C619" i="17"/>
  <c r="C618" i="17"/>
  <c r="C617" i="17"/>
  <c r="C616" i="17"/>
  <c r="C615" i="17"/>
  <c r="C614" i="17"/>
  <c r="C613" i="17"/>
  <c r="C612" i="17"/>
  <c r="C611" i="17"/>
  <c r="C610" i="17"/>
  <c r="C609" i="17"/>
  <c r="C608" i="17"/>
  <c r="C607" i="17"/>
  <c r="C606" i="17"/>
  <c r="C605" i="17"/>
  <c r="C604" i="17"/>
  <c r="C603" i="17"/>
  <c r="C602" i="17"/>
  <c r="C601" i="17"/>
  <c r="C600" i="17"/>
  <c r="C599" i="17"/>
  <c r="C598" i="17"/>
  <c r="C597" i="17"/>
  <c r="C596" i="17"/>
  <c r="C595" i="17"/>
  <c r="C594" i="17"/>
  <c r="C593" i="17"/>
  <c r="C592" i="17"/>
  <c r="C591" i="17"/>
  <c r="C590" i="17"/>
  <c r="C589" i="17"/>
  <c r="C588" i="17"/>
  <c r="C587" i="17"/>
  <c r="C586" i="17"/>
  <c r="C585" i="17"/>
  <c r="C584" i="17"/>
  <c r="C583" i="17"/>
  <c r="C582" i="17"/>
  <c r="C581" i="17"/>
  <c r="C580" i="17"/>
  <c r="C579" i="17"/>
  <c r="C578" i="17"/>
  <c r="C577" i="17"/>
  <c r="C576" i="17"/>
  <c r="C575" i="17"/>
  <c r="C574" i="17"/>
  <c r="C573" i="17"/>
  <c r="C572" i="17"/>
  <c r="C571" i="17"/>
  <c r="C570" i="17"/>
  <c r="C569" i="17"/>
  <c r="C568" i="17"/>
  <c r="C567" i="17"/>
  <c r="C566" i="17"/>
  <c r="C565" i="17"/>
  <c r="C564" i="17"/>
  <c r="C563" i="17"/>
  <c r="C562" i="17"/>
  <c r="C561" i="17"/>
  <c r="C560" i="17"/>
  <c r="C559" i="17"/>
  <c r="C558" i="17"/>
  <c r="C557" i="17"/>
  <c r="C556" i="17"/>
  <c r="C555" i="17"/>
  <c r="C554" i="17"/>
  <c r="C553" i="17"/>
  <c r="C552" i="17"/>
  <c r="C551" i="17"/>
  <c r="C550" i="17"/>
  <c r="C549" i="17"/>
  <c r="C548" i="17"/>
  <c r="C547" i="17"/>
  <c r="C546" i="17"/>
  <c r="C545" i="17"/>
  <c r="C544" i="17"/>
  <c r="C543" i="17"/>
  <c r="C542" i="17"/>
  <c r="C541" i="17"/>
  <c r="C540" i="17"/>
  <c r="C539" i="17"/>
  <c r="C538" i="17"/>
  <c r="C537" i="17"/>
  <c r="C536" i="17"/>
  <c r="C535" i="17"/>
  <c r="C534" i="17"/>
  <c r="C533" i="17"/>
  <c r="C532" i="17"/>
  <c r="C531" i="17"/>
  <c r="C530" i="17"/>
  <c r="C529" i="17"/>
  <c r="C528" i="17"/>
  <c r="C527" i="17"/>
  <c r="C526" i="17"/>
  <c r="C525" i="17"/>
  <c r="C524" i="17"/>
  <c r="C523" i="17"/>
  <c r="C522" i="17"/>
  <c r="C521" i="17"/>
  <c r="C520" i="17"/>
  <c r="C519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3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C7" i="17"/>
  <c r="C6" i="17"/>
  <c r="C5" i="17"/>
  <c r="C4" i="17"/>
  <c r="C3" i="17"/>
  <c r="G50" i="18" l="1"/>
  <c r="L25" i="18"/>
  <c r="K72" i="18"/>
  <c r="L72" i="18"/>
  <c r="K36" i="18"/>
  <c r="G72" i="18"/>
  <c r="L75" i="18"/>
  <c r="I73" i="18"/>
  <c r="L86" i="18"/>
  <c r="L50" i="18"/>
  <c r="G86" i="18"/>
  <c r="K50" i="18"/>
  <c r="K73" i="18"/>
  <c r="L36" i="18"/>
  <c r="L48" i="18"/>
  <c r="I23" i="18"/>
  <c r="I36" i="18"/>
  <c r="K23" i="18"/>
  <c r="G25" i="18"/>
  <c r="I75" i="18"/>
  <c r="I25" i="18"/>
  <c r="G75" i="18"/>
  <c r="G48" i="18"/>
  <c r="K57" i="18"/>
  <c r="G57" i="18"/>
  <c r="I57" i="18"/>
  <c r="L57" i="18"/>
  <c r="L60" i="18"/>
  <c r="I60" i="18"/>
  <c r="K60" i="18"/>
  <c r="G60" i="18"/>
  <c r="I65" i="18"/>
  <c r="L65" i="18"/>
  <c r="K65" i="18"/>
  <c r="G65" i="18"/>
  <c r="K35" i="18"/>
  <c r="L35" i="18"/>
  <c r="I35" i="18"/>
  <c r="G35" i="18"/>
  <c r="L82" i="18"/>
  <c r="G82" i="18"/>
  <c r="I82" i="18"/>
  <c r="K82" i="18"/>
  <c r="G64" i="18"/>
  <c r="I64" i="18"/>
  <c r="L64" i="18"/>
  <c r="K64" i="18"/>
  <c r="G85" i="18"/>
  <c r="L85" i="18"/>
  <c r="K85" i="18"/>
  <c r="I85" i="18"/>
  <c r="L59" i="18"/>
  <c r="G59" i="18"/>
  <c r="K59" i="18"/>
  <c r="I59" i="18"/>
  <c r="L62" i="18"/>
  <c r="I62" i="18"/>
  <c r="G62" i="18"/>
  <c r="K62" i="18"/>
  <c r="I34" i="18"/>
  <c r="K34" i="18"/>
  <c r="G34" i="18"/>
  <c r="L34" i="18"/>
  <c r="G26" i="18"/>
  <c r="K26" i="18"/>
  <c r="I26" i="18"/>
  <c r="L26" i="18"/>
  <c r="L63" i="18"/>
  <c r="I63" i="18"/>
  <c r="G63" i="18"/>
  <c r="K63" i="18"/>
  <c r="G56" i="18"/>
  <c r="I56" i="18"/>
  <c r="K56" i="18"/>
  <c r="L56" i="18"/>
  <c r="K84" i="18"/>
  <c r="I84" i="18"/>
  <c r="L84" i="18"/>
  <c r="G84" i="18"/>
  <c r="K76" i="18"/>
  <c r="L76" i="18"/>
  <c r="I76" i="18"/>
  <c r="G76" i="18"/>
  <c r="G38" i="18"/>
  <c r="I38" i="18"/>
  <c r="K38" i="18"/>
  <c r="L38" i="18"/>
  <c r="K40" i="18"/>
  <c r="L40" i="18"/>
  <c r="G40" i="18"/>
  <c r="I40" i="18"/>
  <c r="L31" i="18"/>
  <c r="K31" i="18"/>
  <c r="I31" i="18"/>
  <c r="G31" i="18"/>
  <c r="G33" i="18"/>
  <c r="L33" i="18"/>
  <c r="I33" i="18"/>
  <c r="K33" i="18"/>
  <c r="G51" i="18"/>
  <c r="K51" i="18"/>
  <c r="I51" i="18"/>
  <c r="L51" i="18"/>
  <c r="L88" i="18"/>
  <c r="I88" i="18"/>
  <c r="G88" i="18"/>
  <c r="K88" i="18"/>
  <c r="G90" i="18"/>
  <c r="L90" i="18"/>
  <c r="I90" i="18"/>
  <c r="K90" i="18"/>
  <c r="L81" i="18"/>
  <c r="G81" i="18"/>
  <c r="I81" i="18"/>
  <c r="K81" i="18"/>
  <c r="I83" i="18"/>
  <c r="K83" i="18"/>
  <c r="L83" i="18"/>
  <c r="G83" i="18"/>
  <c r="G37" i="18"/>
  <c r="K37" i="18"/>
  <c r="L37" i="18"/>
  <c r="I37" i="18"/>
  <c r="K39" i="18"/>
  <c r="G39" i="18"/>
  <c r="I39" i="18"/>
  <c r="L39" i="18"/>
  <c r="I58" i="18"/>
  <c r="K58" i="18"/>
  <c r="G58" i="18"/>
  <c r="L58" i="18"/>
  <c r="L32" i="18"/>
  <c r="G32" i="18"/>
  <c r="I32" i="18"/>
  <c r="K32" i="18"/>
  <c r="K87" i="18"/>
  <c r="I87" i="18"/>
  <c r="L87" i="18"/>
  <c r="G87" i="18"/>
  <c r="I89" i="18"/>
  <c r="L89" i="18"/>
  <c r="G89" i="18"/>
  <c r="K89" i="18"/>
  <c r="F17" i="5"/>
  <c r="G17" i="5" s="1"/>
  <c r="F18" i="5"/>
  <c r="F10" i="5"/>
  <c r="F9" i="5"/>
  <c r="F8" i="5"/>
  <c r="F4" i="5"/>
  <c r="F7" i="5"/>
  <c r="F14" i="5"/>
  <c r="F6" i="5"/>
  <c r="F11" i="5"/>
  <c r="F13" i="5"/>
  <c r="F5" i="5"/>
  <c r="F12" i="5"/>
  <c r="G7" i="5" l="1"/>
  <c r="H7" i="5"/>
  <c r="H4" i="5"/>
  <c r="G4" i="5"/>
  <c r="G14" i="5"/>
  <c r="H14" i="5"/>
  <c r="G12" i="5"/>
  <c r="H12" i="5"/>
  <c r="H8" i="5"/>
  <c r="G8" i="5"/>
  <c r="H9" i="5"/>
  <c r="G9" i="5"/>
  <c r="H10" i="5"/>
  <c r="G10" i="5"/>
  <c r="G5" i="5"/>
  <c r="H5" i="5"/>
  <c r="H11" i="5"/>
  <c r="G11" i="5"/>
  <c r="G16" i="5"/>
  <c r="G13" i="5"/>
  <c r="H13" i="5"/>
  <c r="G6" i="5"/>
  <c r="H6" i="5"/>
  <c r="H18" i="5"/>
  <c r="H17" i="5"/>
  <c r="C19" i="14" l="1"/>
  <c r="C8" i="15"/>
  <c r="J20" i="15"/>
  <c r="J22" i="15" s="1"/>
  <c r="I22" i="11" l="1"/>
  <c r="G22" i="11"/>
  <c r="I17" i="15"/>
  <c r="I18" i="15"/>
  <c r="C9" i="15"/>
  <c r="J20" i="11"/>
  <c r="I19" i="15" l="1"/>
  <c r="J19" i="15"/>
  <c r="B19" i="11"/>
  <c r="B20" i="11" s="1"/>
  <c r="J5" i="9" l="1"/>
  <c r="M5" i="9"/>
  <c r="B59" i="11"/>
  <c r="B39" i="11"/>
  <c r="I4" i="9"/>
  <c r="I5" i="9" s="1"/>
  <c r="N4" i="10"/>
  <c r="H5" i="6"/>
  <c r="G5" i="6"/>
  <c r="F4" i="10" s="1"/>
  <c r="F5" i="6"/>
  <c r="E5" i="6"/>
  <c r="E4" i="10" s="1"/>
  <c r="C4" i="9"/>
  <c r="L4" i="9"/>
  <c r="L5" i="9" s="1"/>
  <c r="N4" i="9"/>
  <c r="N5" i="9" s="1"/>
  <c r="K4" i="9"/>
  <c r="K5" i="9" s="1"/>
  <c r="P4" i="9"/>
  <c r="P5" i="9" s="1"/>
  <c r="H4" i="9"/>
  <c r="Q4" i="9" s="1"/>
  <c r="Q5" i="9" s="1"/>
  <c r="F4" i="9"/>
  <c r="O4" i="9" s="1"/>
  <c r="O5" i="9" s="1"/>
  <c r="D5" i="9"/>
  <c r="E4" i="9"/>
  <c r="E5" i="9" s="1"/>
  <c r="I14" i="9" l="1"/>
  <c r="G30" i="11"/>
  <c r="I34" i="11"/>
  <c r="I13" i="9"/>
  <c r="I29" i="11"/>
  <c r="I24" i="11"/>
  <c r="I15" i="9"/>
  <c r="G50" i="11"/>
  <c r="G74" i="11"/>
  <c r="K54" i="11"/>
  <c r="L75" i="11"/>
  <c r="L67" i="11"/>
  <c r="H5" i="9"/>
  <c r="G5" i="9"/>
  <c r="F5" i="9"/>
  <c r="L29" i="11"/>
  <c r="D27" i="9"/>
  <c r="D26" i="9"/>
  <c r="D28" i="9"/>
  <c r="D29" i="9"/>
  <c r="I70" i="11"/>
  <c r="I72" i="11"/>
  <c r="I64" i="11"/>
  <c r="K25" i="11"/>
  <c r="G75" i="11"/>
  <c r="K35" i="11"/>
  <c r="I35" i="11"/>
  <c r="K75" i="11"/>
  <c r="L35" i="11"/>
  <c r="G49" i="11"/>
  <c r="I50" i="11"/>
  <c r="I75" i="11"/>
  <c r="K50" i="11"/>
  <c r="G35" i="11"/>
  <c r="G67" i="11"/>
  <c r="G24" i="11"/>
  <c r="K34" i="11" l="1"/>
  <c r="G34" i="11"/>
  <c r="L34" i="11"/>
  <c r="I12" i="9"/>
  <c r="K62" i="11"/>
  <c r="I67" i="11"/>
  <c r="K67" i="11"/>
  <c r="L50" i="11"/>
  <c r="K49" i="11"/>
  <c r="I74" i="11"/>
  <c r="I49" i="11"/>
  <c r="K74" i="11"/>
  <c r="L74" i="11"/>
  <c r="L49" i="11"/>
  <c r="L26" i="11"/>
  <c r="I31" i="11"/>
  <c r="L31" i="11"/>
  <c r="G43" i="11"/>
  <c r="I26" i="11"/>
  <c r="L71" i="11"/>
  <c r="G71" i="11"/>
  <c r="I71" i="11"/>
  <c r="K71" i="11"/>
  <c r="K29" i="11"/>
  <c r="G29" i="11"/>
  <c r="G26" i="11"/>
  <c r="G66" i="11"/>
  <c r="L66" i="11"/>
  <c r="I66" i="11"/>
  <c r="K66" i="11"/>
  <c r="D19" i="9"/>
  <c r="D20" i="9"/>
  <c r="D13" i="9"/>
  <c r="D16" i="9"/>
  <c r="D14" i="9"/>
  <c r="D17" i="9"/>
  <c r="D18" i="9"/>
  <c r="D21" i="9"/>
  <c r="D15" i="9"/>
  <c r="L46" i="11"/>
  <c r="G46" i="11"/>
  <c r="I46" i="11"/>
  <c r="K46" i="11"/>
  <c r="L68" i="11"/>
  <c r="I55" i="11"/>
  <c r="G31" i="11"/>
  <c r="I73" i="11"/>
  <c r="L63" i="11"/>
  <c r="K76" i="11"/>
  <c r="G76" i="11"/>
  <c r="L76" i="11"/>
  <c r="I76" i="11"/>
  <c r="I45" i="11"/>
  <c r="K36" i="11"/>
  <c r="L51" i="11"/>
  <c r="I51" i="11"/>
  <c r="G51" i="11"/>
  <c r="K51" i="11"/>
  <c r="K56" i="11"/>
  <c r="I56" i="11"/>
  <c r="G56" i="11"/>
  <c r="L56" i="11"/>
  <c r="I63" i="11"/>
  <c r="G63" i="11"/>
  <c r="G64" i="11"/>
  <c r="L64" i="11"/>
  <c r="K64" i="11"/>
  <c r="K45" i="11"/>
  <c r="G72" i="11"/>
  <c r="L70" i="11"/>
  <c r="G70" i="11"/>
  <c r="K70" i="11"/>
  <c r="K65" i="11"/>
  <c r="L24" i="11"/>
  <c r="K69" i="11"/>
  <c r="G65" i="11"/>
  <c r="I68" i="11"/>
  <c r="G45" i="11"/>
  <c r="G68" i="11"/>
  <c r="L45" i="11"/>
  <c r="I65" i="11"/>
  <c r="L65" i="11"/>
  <c r="L54" i="11"/>
  <c r="K24" i="11"/>
  <c r="K68" i="11"/>
  <c r="I54" i="11"/>
  <c r="G54" i="11"/>
  <c r="L55" i="11"/>
  <c r="I25" i="11"/>
  <c r="G44" i="11"/>
  <c r="L44" i="11"/>
  <c r="L25" i="11"/>
  <c r="G55" i="11"/>
  <c r="K55" i="11"/>
  <c r="I44" i="11"/>
  <c r="I30" i="11"/>
  <c r="K30" i="11"/>
  <c r="K44" i="11"/>
  <c r="G25" i="11"/>
  <c r="L30" i="11"/>
  <c r="I69" i="11"/>
  <c r="G69" i="11"/>
  <c r="L72" i="11"/>
  <c r="L69" i="11"/>
  <c r="K72" i="11"/>
  <c r="D21" i="10"/>
  <c r="D16" i="10"/>
  <c r="L23" i="11"/>
  <c r="G62" i="11"/>
  <c r="I62" i="11"/>
  <c r="L62" i="11"/>
  <c r="D13" i="10"/>
  <c r="D15" i="10"/>
  <c r="D14" i="10"/>
  <c r="D25" i="10"/>
  <c r="D22" i="10"/>
  <c r="D23" i="10"/>
  <c r="D24" i="10"/>
  <c r="K63" i="11" l="1"/>
  <c r="I43" i="11"/>
  <c r="G36" i="11"/>
  <c r="I36" i="11"/>
  <c r="L36" i="11"/>
  <c r="K31" i="11"/>
  <c r="K26" i="11"/>
  <c r="G73" i="11"/>
  <c r="K23" i="11"/>
  <c r="L43" i="11"/>
  <c r="K43" i="11"/>
  <c r="L73" i="11"/>
  <c r="K73" i="11"/>
  <c r="I53" i="11"/>
  <c r="G53" i="11"/>
  <c r="K53" i="11"/>
  <c r="L53" i="11"/>
  <c r="K48" i="11"/>
  <c r="I48" i="11"/>
  <c r="G48" i="11"/>
  <c r="L48" i="11"/>
  <c r="L22" i="11"/>
  <c r="G28" i="11"/>
  <c r="L28" i="11"/>
  <c r="K28" i="11"/>
  <c r="I28" i="11"/>
  <c r="I33" i="11"/>
  <c r="I47" i="11"/>
  <c r="G47" i="11"/>
  <c r="L47" i="11"/>
  <c r="K47" i="11"/>
  <c r="K33" i="11"/>
  <c r="K32" i="11"/>
  <c r="I32" i="11"/>
  <c r="G32" i="11"/>
  <c r="L32" i="11"/>
  <c r="I27" i="11"/>
  <c r="L27" i="11"/>
  <c r="G27" i="11"/>
  <c r="K27" i="11"/>
  <c r="I42" i="11"/>
  <c r="K42" i="11"/>
  <c r="G42" i="11"/>
  <c r="L42" i="11"/>
  <c r="G52" i="11"/>
  <c r="K52" i="11"/>
  <c r="L52" i="11"/>
  <c r="I52" i="11"/>
  <c r="K22" i="11"/>
  <c r="G33" i="11"/>
  <c r="G23" i="11"/>
  <c r="I23" i="11"/>
  <c r="L33" i="11"/>
  <c r="L22" i="18"/>
  <c r="G2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tc={269C0FAF-F424-4E8E-954F-E87103C295CC}</author>
    <author>tc={7BA71EFA-65B7-4C91-83E5-EE87DD65128A}</author>
    <author>tc={F1C21AB1-5683-4E55-8D5E-5CA479D55527}</author>
    <author>tc={FFCFC5C7-6648-4AA2-ADCE-493CDB15271D}</author>
    <author>tc={FD2FB971-4C80-4300-86EF-5F94637049C8}</author>
  </authors>
  <commentList>
    <comment ref="C5" authorId="0" shapeId="0" xr:uid="{269C0FAF-F424-4E8E-954F-E87103C295CC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Was ist darunter alles inbegriffen (zT. unterschiedliche Annahmen/nicht klar ersichtlich in Quellen), wie differenziert wollen wir die Kosten betrachten?</t>
        </r>
      </text>
    </comment>
    <comment ref="G9" authorId="1" shapeId="0" xr:uid="{7BA71EFA-65B7-4C91-83E5-EE87DD65128A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Quelle nicht ersichtlich, ob überdacht, oder nicht</t>
        </r>
      </text>
    </comment>
    <comment ref="H9" authorId="2" shapeId="0" xr:uid="{F1C21AB1-5683-4E55-8D5E-5CA479D55527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Quelle nicht ersichtlich, ob überdacht, oder nicht</t>
        </r>
      </text>
    </comment>
    <comment ref="I9" authorId="3" shapeId="0" xr:uid="{FFCFC5C7-6648-4AA2-ADCE-493CDB15271D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Quelle nicht ersichtlich, ob überdacht, oder nicht</t>
        </r>
      </text>
    </comment>
    <comment ref="J9" authorId="4" shapeId="0" xr:uid="{FD2FB971-4C80-4300-86EF-5F94637049C8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Quelle nicht ersichtlich, ob überdacht, oder nicht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tc={F5458F20-7272-4097-89DF-DB49F03F5EEA}</author>
    <author>tc={158BBAEA-7318-4012-9910-C551EA739CF5}</author>
  </authors>
  <commentList>
    <comment ref="G7" authorId="0" shapeId="0" xr:uid="{F5458F20-7272-4097-89DF-DB49F03F5EEA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Quelle nicht ersichtlich, ob überdacht, oder nicht</t>
        </r>
      </text>
    </comment>
    <comment ref="I7" authorId="1" shapeId="0" xr:uid="{158BBAEA-7318-4012-9910-C551EA739CF5}">
      <text>
        <r>
          <rPr>
            <sz val="11"/>
            <color theme="1"/>
            <rFont val="Calibri"/>
            <family val="2"/>
            <scheme val="minor"/>
          </rPr>
  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Aus Quelle nicht ersichtlich, ob überdacht, oder nicht</t>
        </r>
      </text>
    </comment>
  </commentList>
</comments>
</file>

<file path=xl/sharedStrings.xml><?xml version="1.0" encoding="utf-8"?>
<sst xmlns="http://schemas.openxmlformats.org/spreadsheetml/2006/main" count="3527" uniqueCount="717">
  <si>
    <t>Tiefgarage</t>
  </si>
  <si>
    <t>Oberirdischer Stellplatz, offen</t>
  </si>
  <si>
    <t>Oberirdischer Stellplatz, Garage</t>
  </si>
  <si>
    <t>https://www.energieinstitut.at/wp-content/uploads/2019/12/BMM_Factsheet_Zahlen-Daten-Fakten.pdf</t>
  </si>
  <si>
    <t>Baukosten</t>
  </si>
  <si>
    <t>Errichtungskosten</t>
  </si>
  <si>
    <t>Beleuchtung</t>
  </si>
  <si>
    <t>https://wohnbau-mobilitaet.ch/fileadmin/user_upload/Downloads_PAWO/E_xact_Kostenplanung_AG_Prasentation_Kosten_Parkplatze_2018.pdf</t>
  </si>
  <si>
    <t>Versicherungen</t>
  </si>
  <si>
    <t>Oberirdischer Stellplatz, überdacht</t>
  </si>
  <si>
    <t>Quelle</t>
  </si>
  <si>
    <t>Jahr</t>
  </si>
  <si>
    <t>Einheit</t>
  </si>
  <si>
    <t>https://www.tirol.gv.at/fileadmin/themen/bauen-wohnen/bodenfonds/downloads/Stellplatzstudie.pdf</t>
  </si>
  <si>
    <t>https://www.stadt-salzburg.at/fileadmin/user_upload/04013/handbuch_entkopplung_wohnen_stellplatz_heft_49_2022_web-version_26.6.2023.pdf</t>
  </si>
  <si>
    <t>Parkplatz-Typen (PKW)</t>
  </si>
  <si>
    <t>gem. Baukostenplan; https://www.bwo.admin.ch/dam/bwo/de/dokumente/02_Wie_wir_wohnen/25_Wohnen_und_Wohnumfeld/253_Wohnforschung_BWO/Kostenfaktor_Parkpl%C3%A4tze_Bericht_DE.pdf.download.pdf/Kostenfaktor_Parkpl%C3%A4tze_Bericht_DE.pdf</t>
  </si>
  <si>
    <t>Bewirtschaftungskosten (exkl. Kapitalkosten)</t>
  </si>
  <si>
    <t>Instandhaltung</t>
  </si>
  <si>
    <t>Laufende Kosten</t>
  </si>
  <si>
    <t>Betriebskosten</t>
  </si>
  <si>
    <t>€/Stp</t>
  </si>
  <si>
    <t>€/Stp/Monat</t>
  </si>
  <si>
    <t>gem. ARGUS (2002), BMVIT (2013); https://web.archive.org/web/20210507014043id_/https://repositum.tuwien.at/bitstream/20.500.12708/17468/1/Zeitelhofer%20Christian%20-%202021%20-%20Raumressource%20Parkplatz%20UEber%20Auswirkungen%20und...pdf</t>
  </si>
  <si>
    <t>Anzahl Gemeinden</t>
  </si>
  <si>
    <t>Code</t>
  </si>
  <si>
    <t>Urban centres (large)</t>
  </si>
  <si>
    <t>Urban centres (intermediate)</t>
  </si>
  <si>
    <t>Urban centres (small)</t>
  </si>
  <si>
    <t>Regional centres (central)</t>
  </si>
  <si>
    <t>Regional centres  (intermediate)</t>
  </si>
  <si>
    <t>Rural area surrounding centres (central)</t>
  </si>
  <si>
    <t>Rural area surrounding centres (intermediate)</t>
  </si>
  <si>
    <t>Rural area surrounding centres (peripheral)</t>
  </si>
  <si>
    <t>Rural area (central)</t>
  </si>
  <si>
    <t>Rural area (intermdiate)</t>
  </si>
  <si>
    <t>Rural area (peripheral)</t>
  </si>
  <si>
    <t>Cities / densely populated area</t>
  </si>
  <si>
    <t>Towns and suburbs / intermediate density area</t>
  </si>
  <si>
    <t>Rural areas / thinly-populated area</t>
  </si>
  <si>
    <t xml:space="preserve">Urban-rural typology </t>
  </si>
  <si>
    <t>Deg. of Urbanisation</t>
  </si>
  <si>
    <t>Statisitk Austria</t>
  </si>
  <si>
    <t>Titel</t>
  </si>
  <si>
    <t>Baugrundstueckspreise 2022</t>
  </si>
  <si>
    <t>Overview Urban-Rural-Typologies</t>
  </si>
  <si>
    <t>Bodenpreise.at (IMMOunited GmbH)</t>
  </si>
  <si>
    <t>Bodenpreise 2009-2022</t>
  </si>
  <si>
    <t>Anmerkung</t>
  </si>
  <si>
    <t>Link</t>
  </si>
  <si>
    <t>https://www.statistik.at/atlas/?mapid=topo_stadt_land</t>
  </si>
  <si>
    <t>https://www.statistik.at/statistiken/volkswirtschaft-und-oeffentliche-finanzen/preise-und-preisindizes/immobilien-durchschnittspreise</t>
  </si>
  <si>
    <t>https://www.bodenpreise.at/home/about</t>
  </si>
  <si>
    <t>Durchnittliche Bau- und Grünlandpreise auf Basis von Kaufverträgen im Zeitraum 2009-2022</t>
  </si>
  <si>
    <t>Datensatz zur Beschreibung von Stadtregionen auf Basis von Rasterdaten u.a.</t>
  </si>
  <si>
    <t>Beschreibung</t>
  </si>
  <si>
    <t>wurde nur für die Grünlandpreise herangezogen. Allerdings anhand der Baulandpreisdifferenz zum Datensatz der Statistik Austria angepasst</t>
  </si>
  <si>
    <t>Grundstückskosten pro m² in Euro</t>
  </si>
  <si>
    <t>Grunderwerbskosten</t>
  </si>
  <si>
    <t>EUR/CHF</t>
  </si>
  <si>
    <t>min</t>
  </si>
  <si>
    <t>max</t>
  </si>
  <si>
    <t>mean</t>
  </si>
  <si>
    <t>Min</t>
  </si>
  <si>
    <t>Max</t>
  </si>
  <si>
    <t>Anteil</t>
  </si>
  <si>
    <t>Durchschnittliche Kosten</t>
  </si>
  <si>
    <t>Erdarbeiten Straße</t>
  </si>
  <si>
    <t>Erdarbeiten Fußweg</t>
  </si>
  <si>
    <t>Schrammbord</t>
  </si>
  <si>
    <t>Granitleistenstein</t>
  </si>
  <si>
    <t>Asphalt Fahrbahn</t>
  </si>
  <si>
    <t>Fußweg</t>
  </si>
  <si>
    <t>Hofangleichungen</t>
  </si>
  <si>
    <t>Kabellehrrohr</t>
  </si>
  <si>
    <t>Baustellennebenkosten</t>
  </si>
  <si>
    <t xml:space="preserve">Anteil </t>
  </si>
  <si>
    <t>Durschschnittliche Kosten</t>
  </si>
  <si>
    <t>Technische Ausstattung</t>
  </si>
  <si>
    <t>Baunebenkosten (Planung, Vermessung, Gutachten, etc.)</t>
  </si>
  <si>
    <t>Bankgebühren</t>
  </si>
  <si>
    <t>Erwerbsnebenkosten</t>
  </si>
  <si>
    <t>Oberirdischer Stellplatz offen/überdacht</t>
  </si>
  <si>
    <t>Oberirdischer Stellplatz Garage &amp; Tiefgarage</t>
  </si>
  <si>
    <t>Verwaltung, Bußgeldstelle</t>
  </si>
  <si>
    <t>Verwaltung, Stadtkasse</t>
  </si>
  <si>
    <t>Straßenverkehrsbehörde</t>
  </si>
  <si>
    <t>Wartung</t>
  </si>
  <si>
    <t xml:space="preserve">Überwachung </t>
  </si>
  <si>
    <t>€/Stp./Monat</t>
  </si>
  <si>
    <t>CHF/PP/Monat</t>
  </si>
  <si>
    <t>Unterhaltskosten</t>
  </si>
  <si>
    <t>Energie</t>
  </si>
  <si>
    <t>Lohnbezogene Ausgaben</t>
  </si>
  <si>
    <t>Verwaltung</t>
  </si>
  <si>
    <t>EDV und Sonstiges</t>
  </si>
  <si>
    <r>
      <rPr>
        <b/>
        <sz val="11"/>
        <color theme="1"/>
        <rFont val="Calibri"/>
        <family val="2"/>
        <scheme val="minor"/>
      </rPr>
      <t>Errichtungskosten nach Kategorien</t>
    </r>
    <r>
      <rPr>
        <sz val="11"/>
        <color theme="1"/>
        <rFont val="Calibri"/>
        <family val="2"/>
        <scheme val="minor"/>
      </rPr>
      <t xml:space="preserve"> (Bergk et al., 2022)</t>
    </r>
  </si>
  <si>
    <t>Unterhaltskosten/Stp/Monat gesamt</t>
  </si>
  <si>
    <t>Errichtungskosten/Stp gesamt</t>
  </si>
  <si>
    <r>
      <t>Unterhaltskosten nach Kategorien</t>
    </r>
    <r>
      <rPr>
        <sz val="11"/>
        <color theme="1"/>
        <rFont val="Calibri"/>
        <family val="2"/>
        <scheme val="minor"/>
      </rPr>
      <t xml:space="preserve"> (Bergk et al., 2022)</t>
    </r>
  </si>
  <si>
    <t>Gesamtkosten</t>
  </si>
  <si>
    <t>Anzahl Stellplätze:</t>
  </si>
  <si>
    <t>Übersicht Gesamtkosten Stellplätze differenziert nach Raum- und Stellplatztyp</t>
  </si>
  <si>
    <t>Laufende Kosten (Betrieb 20 Jahre) exkl. Überwachung</t>
  </si>
  <si>
    <t>Fläche Stellplätze (m2):</t>
  </si>
  <si>
    <t>Urban</t>
  </si>
  <si>
    <t>Suburban</t>
  </si>
  <si>
    <t>Rural</t>
  </si>
  <si>
    <t xml:space="preserve">Durchschnittliche Fläche/Stp. unter Einbezug von Zu-/ Abfahrten, Rangierflächen: </t>
  </si>
  <si>
    <t xml:space="preserve">Variiert je nach Aufstellungsart (Senkrecht-/Schräg-/Längsparker) und Anzahl Stellplätze </t>
  </si>
  <si>
    <t>Errichtungskosten/Stp gesamt (inflationsbereinigt)</t>
  </si>
  <si>
    <t>Sonstiger Tiefbau</t>
  </si>
  <si>
    <t>Baupreisindex für den Tiefbau</t>
  </si>
  <si>
    <t>Jahr/Quartal</t>
  </si>
  <si>
    <t>Tiefbau gesamt</t>
  </si>
  <si>
    <t>Straßenbau</t>
  </si>
  <si>
    <t>Brückenbau</t>
  </si>
  <si>
    <t>Q: STATISTIK AUSTRIA, Erstellt am 10.11.2023. Ab 1. Berichtsquartal 2020 Revision der Bausparten Wohnhaus- und Siedlungsbau mit Jahresdurchschnitt 2020 = 100. Beim Vergleich mit früheren Basisjahren sind Rundungsdifferenzen nicht ausgeschlossen.</t>
  </si>
  <si>
    <t>Fremdleistungen (Vermessungstechnische und ziviltechnische Arbeiten)</t>
  </si>
  <si>
    <t>Bergk et al., 2022 - Anmerkung: Unterschiede in Lohnkostenniveaus (DE/AT) wurden aufgrund geringfügiger Unterschiede nicht miteinbezogen</t>
  </si>
  <si>
    <t>Laufende Kosten (Betrieb 20 Jahre) inkl. Überwachung</t>
  </si>
  <si>
    <t>Stellplatz ÖR/Parkstreifen</t>
  </si>
  <si>
    <t>Stellplatz Garage</t>
  </si>
  <si>
    <t>Erstellung Stellplätze</t>
  </si>
  <si>
    <t>err_Min</t>
  </si>
  <si>
    <t>err_Max</t>
  </si>
  <si>
    <t>lauf_Min</t>
  </si>
  <si>
    <t>lauf_Max</t>
  </si>
  <si>
    <t>Raumtyp</t>
  </si>
  <si>
    <t>Berechnung Stellplatzkosten</t>
  </si>
  <si>
    <t>Input Parameter</t>
  </si>
  <si>
    <t>Errichtung Baumscheibe</t>
  </si>
  <si>
    <t>Baumpflege (20 Jahre)</t>
  </si>
  <si>
    <t>Durchschnittliche Errichtungskosten Spielplatz 2003 - 2008 pro m2 (Gemeinde Tuttlingen)</t>
  </si>
  <si>
    <t>Durchschnittliche Größe Spielplatz in m2</t>
  </si>
  <si>
    <t>https://www.tuttlingen.de/ceasy/resource/?id=937</t>
  </si>
  <si>
    <t>DE</t>
  </si>
  <si>
    <t>AT, Inflationsangepasst auf 2023</t>
  </si>
  <si>
    <t>Flächeninanspruchnahme</t>
  </si>
  <si>
    <t xml:space="preserve">Durchschnittliche Grunderwerbskosten </t>
  </si>
  <si>
    <t>Durchschnittliche laufende Kosten (Wartung), 20 J.</t>
  </si>
  <si>
    <t>https://playground-landscape.com/de/article/1754-spielplatzpruefung-kostenintensive-und-ueberzogene-anforderungen.html</t>
  </si>
  <si>
    <t xml:space="preserve">Laufende Kosten Spielplatz: </t>
  </si>
  <si>
    <t>Quelle Kosten</t>
  </si>
  <si>
    <t xml:space="preserve">Spielplatz </t>
  </si>
  <si>
    <t>Stp./Etage (bei Hoch-/Tiefgarage)</t>
  </si>
  <si>
    <r>
      <t>Durchschnittliche Stellplatzgröße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</si>
  <si>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 xml:space="preserve">Durchschnittliche Fläche/Stp. (Längs-/Schrägparker) ohne Einbezug von Zu-/ Abfahrten, Rangierflächen: </t>
  </si>
  <si>
    <t>Analysezeitraum (Jahre)</t>
  </si>
  <si>
    <t>Oberirdischer Stellplatz</t>
  </si>
  <si>
    <t>Baumpflanzung (1 Baum)</t>
  </si>
  <si>
    <t xml:space="preserve">Durchschnittliche Fläche/Stp. ohne Einbezug von Zu-/ Abfahrten, Rangierflächen: </t>
  </si>
  <si>
    <t>Correspondance table degree of urbanisation (EC) – municipalities (LAU)</t>
  </si>
  <si>
    <t>Degree of urbanisation (EC)</t>
  </si>
  <si>
    <t>LAU</t>
  </si>
  <si>
    <t>CODE</t>
  </si>
  <si>
    <t>NAME</t>
  </si>
  <si>
    <t>MAPPING</t>
  </si>
  <si>
    <t>Urban areas</t>
  </si>
  <si>
    <t>Rural areas</t>
  </si>
  <si>
    <t>Correspondance table urban-rural typology (STAT) incl. urban areas – municipalities (LAU)</t>
  </si>
  <si>
    <t>Urban-rural typology (STAT)</t>
  </si>
  <si>
    <t>CODE_CITY</t>
  </si>
  <si>
    <t>NAME_CITY</t>
  </si>
  <si>
    <t>CODE_FUA</t>
  </si>
  <si>
    <t>NAME_FUA</t>
  </si>
  <si>
    <t>CODE_TOURISM</t>
  </si>
  <si>
    <t>UZ1034</t>
  </si>
  <si>
    <t>Eisenstadt</t>
  </si>
  <si>
    <t>urban</t>
  </si>
  <si>
    <t>UZ1001</t>
  </si>
  <si>
    <t>Wien</t>
  </si>
  <si>
    <t>rural</t>
  </si>
  <si>
    <t>RZ2010</t>
  </si>
  <si>
    <t>Mattersburg</t>
  </si>
  <si>
    <t>UZ1009</t>
  </si>
  <si>
    <t xml:space="preserve">Wiener Neustadt
</t>
  </si>
  <si>
    <t>RZ2020</t>
  </si>
  <si>
    <t xml:space="preserve">Bruck an der Leitha
</t>
  </si>
  <si>
    <t>RZ2031</t>
  </si>
  <si>
    <t xml:space="preserve">Neusiedl am See
</t>
  </si>
  <si>
    <t>RZ2033</t>
  </si>
  <si>
    <t>Oberwart</t>
  </si>
  <si>
    <t>RZ2034</t>
  </si>
  <si>
    <t>Pinkafeld</t>
  </si>
  <si>
    <t>UZ1007</t>
  </si>
  <si>
    <t xml:space="preserve">Klagenfurt am Wörthersee
</t>
  </si>
  <si>
    <t>UZ1010</t>
  </si>
  <si>
    <t>Villach</t>
  </si>
  <si>
    <t>RZ2049</t>
  </si>
  <si>
    <t>Althofen</t>
  </si>
  <si>
    <t>UZ1041</t>
  </si>
  <si>
    <t>St. Veit an der Glan</t>
  </si>
  <si>
    <t>UZ1037</t>
  </si>
  <si>
    <t>Spittal an der Drau</t>
  </si>
  <si>
    <t>UZ1026</t>
  </si>
  <si>
    <t>Lienz</t>
  </si>
  <si>
    <t>RZ2017</t>
  </si>
  <si>
    <t>Völkermarkt</t>
  </si>
  <si>
    <t>UZ1020</t>
  </si>
  <si>
    <t>Wolfsberg</t>
  </si>
  <si>
    <t>RZ2005</t>
  </si>
  <si>
    <t>Feldkirchen in Kärnten</t>
  </si>
  <si>
    <t>UZ1019</t>
  </si>
  <si>
    <t>Krems an der Donau</t>
  </si>
  <si>
    <t>UZ1011</t>
  </si>
  <si>
    <t xml:space="preserve">St. Pölten
</t>
  </si>
  <si>
    <t>RZ2014</t>
  </si>
  <si>
    <t xml:space="preserve">Waidhofen an der Ybbs
</t>
  </si>
  <si>
    <t>UZ1023</t>
  </si>
  <si>
    <t>Amstetten</t>
  </si>
  <si>
    <t>UZ1013</t>
  </si>
  <si>
    <t>Steyr</t>
  </si>
  <si>
    <t>UZ1038</t>
  </si>
  <si>
    <t>Enns</t>
  </si>
  <si>
    <t>RZ2019</t>
  </si>
  <si>
    <t>Gänserndorf</t>
  </si>
  <si>
    <t>RZ2044</t>
  </si>
  <si>
    <t>Gmünd</t>
  </si>
  <si>
    <t>RZ2012</t>
  </si>
  <si>
    <t>Hollabrunn</t>
  </si>
  <si>
    <t>RZ2038</t>
  </si>
  <si>
    <t>Horn</t>
  </si>
  <si>
    <t>RZ2056</t>
  </si>
  <si>
    <t>Eggenburg</t>
  </si>
  <si>
    <t>UZ1031</t>
  </si>
  <si>
    <t>Stockerau</t>
  </si>
  <si>
    <t>RZ2045</t>
  </si>
  <si>
    <t>Melk</t>
  </si>
  <si>
    <t>RZ2029</t>
  </si>
  <si>
    <t xml:space="preserve">Ybbs an der Donau
</t>
  </si>
  <si>
    <t>RZ2046</t>
  </si>
  <si>
    <t xml:space="preserve">Wieselburg
</t>
  </si>
  <si>
    <t>RZ2040</t>
  </si>
  <si>
    <t>Laa an der Thaya</t>
  </si>
  <si>
    <t>RZ2015</t>
  </si>
  <si>
    <t>Mistelbach</t>
  </si>
  <si>
    <t>RZ2027</t>
  </si>
  <si>
    <t>Wolkersdorf im Weinviertel</t>
  </si>
  <si>
    <t>UZ1029</t>
  </si>
  <si>
    <t>Ternitz</t>
  </si>
  <si>
    <t>UZ1042</t>
  </si>
  <si>
    <t>Neunkirchen</t>
  </si>
  <si>
    <t>RZ2050</t>
  </si>
  <si>
    <t>Scheibbs</t>
  </si>
  <si>
    <t>UZ1036</t>
  </si>
  <si>
    <t>Tulln an der Donau</t>
  </si>
  <si>
    <t>UZ1022</t>
  </si>
  <si>
    <t>Klosterneuburg</t>
  </si>
  <si>
    <t>RZ2043</t>
  </si>
  <si>
    <t xml:space="preserve">Waidhofen an der Thaya
</t>
  </si>
  <si>
    <t>RZ2016</t>
  </si>
  <si>
    <t>Zwettl-Niederösterreich</t>
  </si>
  <si>
    <t>UZ1003</t>
  </si>
  <si>
    <t>Linz</t>
  </si>
  <si>
    <t>UZ1008</t>
  </si>
  <si>
    <t>Wels</t>
  </si>
  <si>
    <t>UZ1035</t>
  </si>
  <si>
    <t>Braunau</t>
  </si>
  <si>
    <t>UZ1047</t>
  </si>
  <si>
    <t>Mattighofen</t>
  </si>
  <si>
    <t>RZ2026</t>
  </si>
  <si>
    <t>Eferding</t>
  </si>
  <si>
    <t>RZ2032</t>
  </si>
  <si>
    <t>Freistadt</t>
  </si>
  <si>
    <t>UZ1014</t>
  </si>
  <si>
    <t>Gmunden</t>
  </si>
  <si>
    <t>UZ1044</t>
  </si>
  <si>
    <t xml:space="preserve">Bad Ischl
</t>
  </si>
  <si>
    <t>RZ2030</t>
  </si>
  <si>
    <t>Grieskirchen</t>
  </si>
  <si>
    <t>RZ2022</t>
  </si>
  <si>
    <t xml:space="preserve">Kirchdorf an der Krems
</t>
  </si>
  <si>
    <t>RZ2006</t>
  </si>
  <si>
    <t>Perg</t>
  </si>
  <si>
    <t>UZ1028</t>
  </si>
  <si>
    <t>Ried im Innkreis</t>
  </si>
  <si>
    <t>RZ2047</t>
  </si>
  <si>
    <t>Rohrbach-Berg</t>
  </si>
  <si>
    <t>RZ2013</t>
  </si>
  <si>
    <t>Schärding</t>
  </si>
  <si>
    <t>RZ2055</t>
  </si>
  <si>
    <t>Bad Leonfelden</t>
  </si>
  <si>
    <t>UZ1012</t>
  </si>
  <si>
    <t>Vöcklabruck</t>
  </si>
  <si>
    <t>UZ1005</t>
  </si>
  <si>
    <t>Salzburg</t>
  </si>
  <si>
    <t>RZ2041</t>
  </si>
  <si>
    <t xml:space="preserve">Oberndorf bei Salzburg
</t>
  </si>
  <si>
    <t>RZ2048</t>
  </si>
  <si>
    <t>Radstadt</t>
  </si>
  <si>
    <t>RZ2018</t>
  </si>
  <si>
    <t xml:space="preserve">Sankt Johann im Pongau
</t>
  </si>
  <si>
    <t>RZ2039</t>
  </si>
  <si>
    <t>Tamsweg</t>
  </si>
  <si>
    <t>RZ2008</t>
  </si>
  <si>
    <t xml:space="preserve">Zell am See
</t>
  </si>
  <si>
    <t>RZ2035</t>
  </si>
  <si>
    <t>Mittersill</t>
  </si>
  <si>
    <t>UZ1045</t>
  </si>
  <si>
    <t xml:space="preserve">Saalfelden am Steinernen Meer
</t>
  </si>
  <si>
    <t>UZ1002</t>
  </si>
  <si>
    <t>Graz</t>
  </si>
  <si>
    <t>RZ2004</t>
  </si>
  <si>
    <t>Deutschlandsberg</t>
  </si>
  <si>
    <t>UZ1024</t>
  </si>
  <si>
    <t>Leibnitz</t>
  </si>
  <si>
    <t>UZ1016</t>
  </si>
  <si>
    <t xml:space="preserve">Obersteiermark - Leoben
</t>
  </si>
  <si>
    <t>RZ2057</t>
  </si>
  <si>
    <t>Gröbming</t>
  </si>
  <si>
    <t>RZ2028</t>
  </si>
  <si>
    <t>Liezen</t>
  </si>
  <si>
    <t>RZ2054</t>
  </si>
  <si>
    <t>Rottenmann</t>
  </si>
  <si>
    <t>RZ2036</t>
  </si>
  <si>
    <t>Schladming</t>
  </si>
  <si>
    <t>RZ2051</t>
  </si>
  <si>
    <t>Murau</t>
  </si>
  <si>
    <t>UZ1018</t>
  </si>
  <si>
    <t xml:space="preserve">Weststeiermark - Voitsberg
</t>
  </si>
  <si>
    <t>UZ1046</t>
  </si>
  <si>
    <t>Gleisdorf</t>
  </si>
  <si>
    <t>UZ1043</t>
  </si>
  <si>
    <t>Weiz</t>
  </si>
  <si>
    <t>UZ1033</t>
  </si>
  <si>
    <t xml:space="preserve">Aichfeld-Murboden - Judenburg
</t>
  </si>
  <si>
    <t>UZ1021</t>
  </si>
  <si>
    <t xml:space="preserve">Aichfeld-Murboden - Knittelfeld
</t>
  </si>
  <si>
    <t>RZ2009</t>
  </si>
  <si>
    <t>Mürzzuschlag</t>
  </si>
  <si>
    <t>UZ1015</t>
  </si>
  <si>
    <t xml:space="preserve">Obersteiermark - Bruck an der Mur/Kapfenberg
</t>
  </si>
  <si>
    <t>RZ2037</t>
  </si>
  <si>
    <t>Hartberg</t>
  </si>
  <si>
    <t>RZ2024</t>
  </si>
  <si>
    <t>Fürstenfeld</t>
  </si>
  <si>
    <t>RZ2052</t>
  </si>
  <si>
    <t xml:space="preserve">Bad Radkersburg
</t>
  </si>
  <si>
    <t>RZ2007</t>
  </si>
  <si>
    <t>Feldbach</t>
  </si>
  <si>
    <t>UZ1006</t>
  </si>
  <si>
    <t>Innsbruck</t>
  </si>
  <si>
    <t>UZ1040</t>
  </si>
  <si>
    <t>Imst</t>
  </si>
  <si>
    <t>UZ1032</t>
  </si>
  <si>
    <t>Telfs</t>
  </si>
  <si>
    <t>RZ2025</t>
  </si>
  <si>
    <t>Kitzbühel</t>
  </si>
  <si>
    <t>RZ2023</t>
  </si>
  <si>
    <t xml:space="preserve">St. Johann in Tirol
</t>
  </si>
  <si>
    <t>UZ1025</t>
  </si>
  <si>
    <t>Wörgl</t>
  </si>
  <si>
    <t>UZ1030</t>
  </si>
  <si>
    <t>Kufstein</t>
  </si>
  <si>
    <t>RZ2011</t>
  </si>
  <si>
    <t>Landeck</t>
  </si>
  <si>
    <t>UZ1039</t>
  </si>
  <si>
    <t>Reutte</t>
  </si>
  <si>
    <t>UZ1027</t>
  </si>
  <si>
    <t>Schwaz</t>
  </si>
  <si>
    <t>UZ1017</t>
  </si>
  <si>
    <t>Bludenz</t>
  </si>
  <si>
    <t>RZ2053</t>
  </si>
  <si>
    <t>Nenzing</t>
  </si>
  <si>
    <t>UZ1004</t>
  </si>
  <si>
    <t xml:space="preserve">Bregenz-Dornbirn-Feldkirch
</t>
  </si>
  <si>
    <t>Grundstückspreise Bezirke und Gemeinden</t>
  </si>
  <si>
    <t>Durchschnittspreise pro Quadratmeter Baugrundstück</t>
  </si>
  <si>
    <t xml:space="preserve">Tirol </t>
  </si>
  <si>
    <t>Degree of Urbanisation</t>
  </si>
  <si>
    <t>Urban-rural typology</t>
  </si>
  <si>
    <t>Statistik Austria 2018-2022</t>
  </si>
  <si>
    <t>Bodenpreise.at 2009-2022</t>
  </si>
  <si>
    <t>Stat. Austria / Bodenpreise.at</t>
  </si>
  <si>
    <t>B.Nr.</t>
  </si>
  <si>
    <t>Bezirk</t>
  </si>
  <si>
    <t>G. Nr.</t>
  </si>
  <si>
    <t>Gemeinde</t>
  </si>
  <si>
    <t>Name</t>
  </si>
  <si>
    <t xml:space="preserve">Bauland €/m² </t>
  </si>
  <si>
    <t xml:space="preserve">Grünland €/m² </t>
  </si>
  <si>
    <t xml:space="preserve">Bauland </t>
  </si>
  <si>
    <t>Grünland_angenommen</t>
  </si>
  <si>
    <t>701</t>
  </si>
  <si>
    <t>Innsbruck-Stadt</t>
  </si>
  <si>
    <t>Bezirksdurchschnitt</t>
  </si>
  <si>
    <t>702</t>
  </si>
  <si>
    <t>Arzl im Pitztal</t>
  </si>
  <si>
    <t>Haiming</t>
  </si>
  <si>
    <t>Imsterberg</t>
  </si>
  <si>
    <t>Jerzens</t>
  </si>
  <si>
    <t>Karres</t>
  </si>
  <si>
    <t>Karrösten</t>
  </si>
  <si>
    <t>Längenfeld</t>
  </si>
  <si>
    <t>Mieming</t>
  </si>
  <si>
    <t>Mils bei Imst</t>
  </si>
  <si>
    <t>Mötz</t>
  </si>
  <si>
    <t>Nassereith</t>
  </si>
  <si>
    <t>Obsteig</t>
  </si>
  <si>
    <t>Oetz</t>
  </si>
  <si>
    <t>Rietz</t>
  </si>
  <si>
    <t>Roppen</t>
  </si>
  <si>
    <t>St. Leonhard im Pitztal</t>
  </si>
  <si>
    <t>Sautens</t>
  </si>
  <si>
    <t>Silz</t>
  </si>
  <si>
    <t>Sölden</t>
  </si>
  <si>
    <t>Stams</t>
  </si>
  <si>
    <t>Tarrenz</t>
  </si>
  <si>
    <t>Umhausen</t>
  </si>
  <si>
    <t>Wenns</t>
  </si>
  <si>
    <t>703</t>
  </si>
  <si>
    <t>Innsbruck-Land</t>
  </si>
  <si>
    <t>Absam</t>
  </si>
  <si>
    <t>Aldrans</t>
  </si>
  <si>
    <t>Ampass</t>
  </si>
  <si>
    <t>Axams</t>
  </si>
  <si>
    <t>Baumkirchen</t>
  </si>
  <si>
    <t>Birgitz</t>
  </si>
  <si>
    <t>Ellbögen</t>
  </si>
  <si>
    <t>Flaurling</t>
  </si>
  <si>
    <t>Fritzens</t>
  </si>
  <si>
    <t>Fulpmes</t>
  </si>
  <si>
    <t>Gnadenwald</t>
  </si>
  <si>
    <t>Götzens</t>
  </si>
  <si>
    <t>Gries am Brenner</t>
  </si>
  <si>
    <t>Gries im Sellrain</t>
  </si>
  <si>
    <t>Grinzens</t>
  </si>
  <si>
    <t>Gschnitz</t>
  </si>
  <si>
    <t>Hatting</t>
  </si>
  <si>
    <t>Inzing</t>
  </si>
  <si>
    <t>Kematen in Tirol</t>
  </si>
  <si>
    <t>Kolsass</t>
  </si>
  <si>
    <t>Kolsassberg</t>
  </si>
  <si>
    <t>Lans</t>
  </si>
  <si>
    <t>Leutasch</t>
  </si>
  <si>
    <t>Mieders</t>
  </si>
  <si>
    <t>Mils</t>
  </si>
  <si>
    <t>Mutters</t>
  </si>
  <si>
    <t>Natters</t>
  </si>
  <si>
    <t>Navis</t>
  </si>
  <si>
    <t>Neustift im Stubaital</t>
  </si>
  <si>
    <t>Oberhofen im Inntal</t>
  </si>
  <si>
    <t>Obernberg am Brenner</t>
  </si>
  <si>
    <t>Oberperfuss</t>
  </si>
  <si>
    <t>Patsch</t>
  </si>
  <si>
    <t>Pettnau</t>
  </si>
  <si>
    <t>Pfaffenhofen</t>
  </si>
  <si>
    <t>Polling in Tirol</t>
  </si>
  <si>
    <t>Ranggen</t>
  </si>
  <si>
    <t>Reith bei Seefeld</t>
  </si>
  <si>
    <t>Rinn</t>
  </si>
  <si>
    <t>Rum</t>
  </si>
  <si>
    <t>St. Sigmund im Sellrain</t>
  </si>
  <si>
    <t>keine Angabe</t>
  </si>
  <si>
    <t>Scharnitz</t>
  </si>
  <si>
    <t>Schmirn</t>
  </si>
  <si>
    <t>Schönberg im Stubaital</t>
  </si>
  <si>
    <t>Seefeld in Tirol</t>
  </si>
  <si>
    <t>Sellrain</t>
  </si>
  <si>
    <t>Sistrans</t>
  </si>
  <si>
    <t>Hall in Tirol</t>
  </si>
  <si>
    <t>Steinach am Brenner</t>
  </si>
  <si>
    <t>Telfes im Stubai</t>
  </si>
  <si>
    <t>Thaur</t>
  </si>
  <si>
    <t>Trins</t>
  </si>
  <si>
    <t>Tulfes</t>
  </si>
  <si>
    <t>Unterperfuss</t>
  </si>
  <si>
    <t>Vals</t>
  </si>
  <si>
    <t>Völs</t>
  </si>
  <si>
    <t>Volders</t>
  </si>
  <si>
    <t>Wattenberg</t>
  </si>
  <si>
    <t>Wattens</t>
  </si>
  <si>
    <t>Wildermieming</t>
  </si>
  <si>
    <t>Zirl</t>
  </si>
  <si>
    <t>Matrei am Brenner</t>
  </si>
  <si>
    <t>704</t>
  </si>
  <si>
    <t>Aurach bei Kitzbühel</t>
  </si>
  <si>
    <t>Brixen im Thale</t>
  </si>
  <si>
    <t>Fieberbrunn</t>
  </si>
  <si>
    <t>Going am Wilden Kaiser</t>
  </si>
  <si>
    <t>Hochfilzen</t>
  </si>
  <si>
    <t>Hopfgarten im Brixental</t>
  </si>
  <si>
    <t>Itter</t>
  </si>
  <si>
    <t>Jochberg</t>
  </si>
  <si>
    <t>Kirchberg in Tirol</t>
  </si>
  <si>
    <t>Kirchdorf in Tirol</t>
  </si>
  <si>
    <t>Kössen</t>
  </si>
  <si>
    <t>Oberndorf in Tirol</t>
  </si>
  <si>
    <t>Reith bei Kitzbühel</t>
  </si>
  <si>
    <t>St. Jakob in Haus</t>
  </si>
  <si>
    <t>St. Johann in Tirol</t>
  </si>
  <si>
    <t>St. Ulrich am Pillersee</t>
  </si>
  <si>
    <t>Schwendt</t>
  </si>
  <si>
    <t>Waidring</t>
  </si>
  <si>
    <t>Westendorf</t>
  </si>
  <si>
    <t>705</t>
  </si>
  <si>
    <t>Alpbach</t>
  </si>
  <si>
    <t>Angath</t>
  </si>
  <si>
    <t>Bad Häring</t>
  </si>
  <si>
    <t>Brandenberg</t>
  </si>
  <si>
    <t>Breitenbach am Inn</t>
  </si>
  <si>
    <t>Brixlegg</t>
  </si>
  <si>
    <t>Ebbs</t>
  </si>
  <si>
    <t>Ellmau</t>
  </si>
  <si>
    <t>Erl</t>
  </si>
  <si>
    <t>Kirchbichl</t>
  </si>
  <si>
    <t>Kramsach</t>
  </si>
  <si>
    <t>Kundl</t>
  </si>
  <si>
    <t>Langkampfen</t>
  </si>
  <si>
    <t>Mariastein</t>
  </si>
  <si>
    <t>Münster</t>
  </si>
  <si>
    <t>Niederndorf</t>
  </si>
  <si>
    <t>Niederndorferberg</t>
  </si>
  <si>
    <t>Radfeld</t>
  </si>
  <si>
    <t>Rattenberg</t>
  </si>
  <si>
    <t>Reith im Alpbachtal</t>
  </si>
  <si>
    <t>Rettenschöss</t>
  </si>
  <si>
    <t>Scheffau am Wilden Kaiser</t>
  </si>
  <si>
    <t>Schwoich</t>
  </si>
  <si>
    <t>Söll</t>
  </si>
  <si>
    <t>Thiersee</t>
  </si>
  <si>
    <t>Angerberg</t>
  </si>
  <si>
    <t>Walchsee</t>
  </si>
  <si>
    <t>Wildschönau</t>
  </si>
  <si>
    <t>706</t>
  </si>
  <si>
    <t>Faggen</t>
  </si>
  <si>
    <t>Fendels</t>
  </si>
  <si>
    <t>Fiss</t>
  </si>
  <si>
    <t>Fließ</t>
  </si>
  <si>
    <t>Flirsch</t>
  </si>
  <si>
    <t>Galtür</t>
  </si>
  <si>
    <t>Grins</t>
  </si>
  <si>
    <t>Ischgl</t>
  </si>
  <si>
    <t>Kappl</t>
  </si>
  <si>
    <t>Kaunerberg</t>
  </si>
  <si>
    <t>Kaunertal</t>
  </si>
  <si>
    <t>Kauns</t>
  </si>
  <si>
    <t>Ladis</t>
  </si>
  <si>
    <t>Nauders</t>
  </si>
  <si>
    <t>Pettneu am Arlberg</t>
  </si>
  <si>
    <t>Pfunds</t>
  </si>
  <si>
    <t>Pians</t>
  </si>
  <si>
    <t>Prutz</t>
  </si>
  <si>
    <t>Ried im Oberinntal</t>
  </si>
  <si>
    <t>St. Anton am Arlberg</t>
  </si>
  <si>
    <t>Schönwies</t>
  </si>
  <si>
    <t>See</t>
  </si>
  <si>
    <t>Serfaus</t>
  </si>
  <si>
    <t>Spiss</t>
  </si>
  <si>
    <t>Stanz bei Landeck</t>
  </si>
  <si>
    <t>Strengen</t>
  </si>
  <si>
    <t>Tobadill</t>
  </si>
  <si>
    <t>Tösens</t>
  </si>
  <si>
    <t>Zams</t>
  </si>
  <si>
    <t>707</t>
  </si>
  <si>
    <t>Abfaltersbach</t>
  </si>
  <si>
    <t>Ainet</t>
  </si>
  <si>
    <t>Amlach</t>
  </si>
  <si>
    <t>Anras</t>
  </si>
  <si>
    <t>Assling</t>
  </si>
  <si>
    <t>Außervillgraten</t>
  </si>
  <si>
    <t>Dölsach</t>
  </si>
  <si>
    <t>Gaimberg</t>
  </si>
  <si>
    <t>Hopfgarten in Defereggen</t>
  </si>
  <si>
    <t>Innervillgraten</t>
  </si>
  <si>
    <t>Iselsberg-Stronach</t>
  </si>
  <si>
    <t>Kals am Großglockner</t>
  </si>
  <si>
    <t>Kartitsch</t>
  </si>
  <si>
    <t>Lavant</t>
  </si>
  <si>
    <t>Leisach</t>
  </si>
  <si>
    <t>Matrei in Osttirol</t>
  </si>
  <si>
    <t>Nikolsdorf</t>
  </si>
  <si>
    <t>Nußdorf-Debant</t>
  </si>
  <si>
    <t>Oberlienz</t>
  </si>
  <si>
    <t>Obertilliach</t>
  </si>
  <si>
    <t>Prägraten am Großvenediger</t>
  </si>
  <si>
    <t>St. Jakob in Defereggen</t>
  </si>
  <si>
    <t>St. Johann im Walde</t>
  </si>
  <si>
    <t>St. Veit in Defereggen</t>
  </si>
  <si>
    <t>Schlaiten</t>
  </si>
  <si>
    <t>Sillian</t>
  </si>
  <si>
    <t>Strassen</t>
  </si>
  <si>
    <t>Thurn</t>
  </si>
  <si>
    <t>Tristach</t>
  </si>
  <si>
    <t>Untertilliach</t>
  </si>
  <si>
    <t>Virgen</t>
  </si>
  <si>
    <t>Heinfels</t>
  </si>
  <si>
    <t>708</t>
  </si>
  <si>
    <t>Bach</t>
  </si>
  <si>
    <t>Berwang</t>
  </si>
  <si>
    <t>Biberwier</t>
  </si>
  <si>
    <t>Bichlbach</t>
  </si>
  <si>
    <t>Breitenwang</t>
  </si>
  <si>
    <t>Ehenbichl</t>
  </si>
  <si>
    <t>Ehrwald</t>
  </si>
  <si>
    <t>Elbigenalp</t>
  </si>
  <si>
    <t>Elmen</t>
  </si>
  <si>
    <t>Forchach</t>
  </si>
  <si>
    <t>Grän</t>
  </si>
  <si>
    <t>Gramais</t>
  </si>
  <si>
    <t>Häselgehr</t>
  </si>
  <si>
    <t>Heiterwang</t>
  </si>
  <si>
    <t>Hinterhornbach</t>
  </si>
  <si>
    <t>Höfen</t>
  </si>
  <si>
    <t>Holzgau</t>
  </si>
  <si>
    <t>Jungholz</t>
  </si>
  <si>
    <t>Kaisers</t>
  </si>
  <si>
    <t>Lechaschau</t>
  </si>
  <si>
    <t>Lermoos</t>
  </si>
  <si>
    <t>Musau</t>
  </si>
  <si>
    <t>Namlos</t>
  </si>
  <si>
    <t>Nesselwängle</t>
  </si>
  <si>
    <t>Pfafflar</t>
  </si>
  <si>
    <t>Pflach</t>
  </si>
  <si>
    <t>Pinswang</t>
  </si>
  <si>
    <t>Schattwald</t>
  </si>
  <si>
    <t>Stanzach</t>
  </si>
  <si>
    <t>Steeg</t>
  </si>
  <si>
    <t>Tannheim</t>
  </si>
  <si>
    <t>Vils</t>
  </si>
  <si>
    <t>Vorderhornbach</t>
  </si>
  <si>
    <t>Wängle</t>
  </si>
  <si>
    <t>Weißenbach am Lech</t>
  </si>
  <si>
    <t>Zöblen</t>
  </si>
  <si>
    <t>709</t>
  </si>
  <si>
    <t>Achenkirch</t>
  </si>
  <si>
    <t>Aschau im Zillertal</t>
  </si>
  <si>
    <t>Brandberg</t>
  </si>
  <si>
    <t>Bruck am Ziller</t>
  </si>
  <si>
    <t>Buch in Tirol</t>
  </si>
  <si>
    <t>Eben am Achensee</t>
  </si>
  <si>
    <t>Finkenberg</t>
  </si>
  <si>
    <t>Fügen</t>
  </si>
  <si>
    <t>Fügenberg</t>
  </si>
  <si>
    <t>Gallzein</t>
  </si>
  <si>
    <t>Gerlos</t>
  </si>
  <si>
    <t>Gerlosberg</t>
  </si>
  <si>
    <t>Hainzenberg</t>
  </si>
  <si>
    <t>Hart im Zillertal</t>
  </si>
  <si>
    <t>Hippach</t>
  </si>
  <si>
    <t>Jenbach</t>
  </si>
  <si>
    <t>Kaltenbach</t>
  </si>
  <si>
    <t>Mayrhofen</t>
  </si>
  <si>
    <t>Pill</t>
  </si>
  <si>
    <t>Ramsau im Zillertal</t>
  </si>
  <si>
    <t>Ried im Zillertal</t>
  </si>
  <si>
    <t>Rohrberg</t>
  </si>
  <si>
    <t>Schlitters</t>
  </si>
  <si>
    <t>Schwendau</t>
  </si>
  <si>
    <t>Stans</t>
  </si>
  <si>
    <t>Steinberg am Rofan</t>
  </si>
  <si>
    <t>Strass im Zillertal</t>
  </si>
  <si>
    <t>Stumm</t>
  </si>
  <si>
    <t>Stummerberg</t>
  </si>
  <si>
    <t>Terfens</t>
  </si>
  <si>
    <t>Tux</t>
  </si>
  <si>
    <t>Uderns</t>
  </si>
  <si>
    <t>Vomp</t>
  </si>
  <si>
    <t>Weer</t>
  </si>
  <si>
    <t>Weerberg</t>
  </si>
  <si>
    <t>Wiesing</t>
  </si>
  <si>
    <t>Zell am Ziller</t>
  </si>
  <si>
    <t>Zellberg</t>
  </si>
  <si>
    <t>Q: STATISTIK AUSTRIA. Erstellt am 09.08.2023. - Datenbasis 2018-2022. Alle Ergebnisse sind geometrische Mittel. Die Durchschnittspreise wurden auf Basis von Transaktionsdaten von 2018-2022 berechnet. Transaktionen vor 2022 werden an das Preisniveau 2022 angepasst. Bei geringem Transaktionsaufkommen werden die Durchschnitte über Gemeindegruppen gebildet.</t>
  </si>
  <si>
    <t>Durchnittliche Baulandpreise im Zeitraum 2018-2022</t>
  </si>
  <si>
    <t>Stellplatz im ÖR/Parkstreifen wird in Widmungskategorie Freiland errichtet</t>
  </si>
  <si>
    <t>Andere Typen werden in Widmungskategorie Bauland errichtet</t>
  </si>
  <si>
    <r>
      <t>m</t>
    </r>
    <r>
      <rPr>
        <vertAlign val="superscript"/>
        <sz val="10"/>
        <color theme="1"/>
        <rFont val="Calibri"/>
        <family val="2"/>
        <scheme val="minor"/>
      </rPr>
      <t>2</t>
    </r>
  </si>
  <si>
    <t>Freiland, Durchschnitt</t>
  </si>
  <si>
    <t>Kosten für 1 Stp., Betriebsdauer 20 Jahre</t>
  </si>
  <si>
    <t>Annahmen:</t>
  </si>
  <si>
    <t>Widmungskategorie:</t>
  </si>
  <si>
    <t>Die Berechnungen in den Tabellenblättern Gesamtkosten (Vergleich und Diagramme) sind entkoppelt von den Eingaben und Berechnungen im Frontend.</t>
  </si>
  <si>
    <t>Errichtungskosten/Stp.</t>
  </si>
  <si>
    <t>Bauland, Wohnen</t>
  </si>
  <si>
    <t>Bauland Wohnen, Durchschnitt</t>
  </si>
  <si>
    <r>
      <t>Flächenverbrauch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</si>
  <si>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t>Bitte aus Dropdown-Liste wählen:</t>
  </si>
  <si>
    <t>Bitte Anzahl angeben:</t>
  </si>
  <si>
    <t>* Notwendige Eingabe-Felder</t>
  </si>
  <si>
    <r>
      <t xml:space="preserve">Raumtyp </t>
    </r>
    <r>
      <rPr>
        <sz val="10"/>
        <color rgb="FF0046D2"/>
        <rFont val="Calibri"/>
        <family val="2"/>
        <scheme val="minor"/>
      </rPr>
      <t>*</t>
    </r>
  </si>
  <si>
    <r>
      <t xml:space="preserve">Widmungskategorie </t>
    </r>
    <r>
      <rPr>
        <sz val="10"/>
        <color rgb="FF0046D2"/>
        <rFont val="Calibri"/>
        <family val="2"/>
        <scheme val="minor"/>
      </rPr>
      <t xml:space="preserve"> *</t>
    </r>
  </si>
  <si>
    <r>
      <t xml:space="preserve">Anzahl Stellplätze  </t>
    </r>
    <r>
      <rPr>
        <sz val="10"/>
        <color rgb="FF0046D2"/>
        <rFont val="Calibri"/>
        <family val="2"/>
        <scheme val="minor"/>
      </rPr>
      <t>*</t>
    </r>
  </si>
  <si>
    <r>
      <t xml:space="preserve">Stellplatztyp  </t>
    </r>
    <r>
      <rPr>
        <sz val="10"/>
        <color rgb="FF0046D2"/>
        <rFont val="Calibri"/>
        <family val="2"/>
        <scheme val="minor"/>
      </rPr>
      <t>*</t>
    </r>
  </si>
  <si>
    <r>
      <t xml:space="preserve">Grunderwerb nötig </t>
    </r>
    <r>
      <rPr>
        <sz val="10"/>
        <color rgb="FF0046D2"/>
        <rFont val="Calibri"/>
        <family val="2"/>
        <scheme val="minor"/>
      </rPr>
      <t>*</t>
    </r>
  </si>
  <si>
    <t>ja</t>
  </si>
  <si>
    <t>Kostenkomponenten (Größenordnung) *</t>
  </si>
  <si>
    <t>Typisierung Tirol</t>
  </si>
  <si>
    <t>Typologie Tirol</t>
  </si>
  <si>
    <t>Touristisch intensiv genutzter Verdichtungsraum</t>
  </si>
  <si>
    <t>Touristisch intensiv genutzter Raum</t>
  </si>
  <si>
    <t>Ländlicher Raum</t>
  </si>
  <si>
    <t>Verdichtungsraum</t>
  </si>
  <si>
    <t>Raumtypisierung Tirol - Tourismus</t>
  </si>
  <si>
    <t>Gemeindenummer</t>
  </si>
  <si>
    <t>Gemeindename</t>
  </si>
  <si>
    <t>Nr. Raumtyp</t>
  </si>
  <si>
    <t>ländlich</t>
  </si>
  <si>
    <t>touristisch</t>
  </si>
  <si>
    <t>touristisch Verdichtungsraum</t>
  </si>
  <si>
    <t>Anteil der Grunderwebskosten für den Bau einer Tiefgarage:</t>
  </si>
  <si>
    <t>Errichtungskosten/Stp./Jahr</t>
  </si>
  <si>
    <t>Betriebsdauer (Jahre)</t>
  </si>
  <si>
    <t>* Die angegebenen Kosten stellen nur eine Grobschätzung dar, die genauen Kosten sind im Einzelfall zu prüfen/anzupassen</t>
  </si>
  <si>
    <t xml:space="preserve"> </t>
  </si>
  <si>
    <t>Bitte Faktor (%) angeben:</t>
  </si>
  <si>
    <r>
      <t xml:space="preserve">Anteil der auf die Stellplatzerrichtung entfallenden Grunderwerbskosten (Tiefgarage)  </t>
    </r>
    <r>
      <rPr>
        <sz val="10"/>
        <color rgb="FF0046D2"/>
        <rFont val="Calibri"/>
        <family val="2"/>
        <scheme val="minor"/>
      </rPr>
      <t>*</t>
    </r>
  </si>
  <si>
    <t>Die Berechnungen dieses Tabellenblatts sind entkoppelt von den Eingaben und Berechnungen im Frontend.</t>
  </si>
  <si>
    <t>Eine Differenzierung und automatische Anpassung der Diagramme ist nur in Bezug auf die gelb hinterlegten Parameter möglich.</t>
  </si>
  <si>
    <t>Eine Differenzierung und automatische Anpassung der Diagramme ist nur in Bezug auf die unter Annahmen getroffenen Parameter (gelb hinterlegt) möglich.</t>
  </si>
  <si>
    <t>Das vorliegende Berechnungstool entstand im Rahmen des Projekts „Erhebung zu Stellplatzkosten, Betriebs- und volkswirtschaftliche Kostenkomponenten“.</t>
  </si>
  <si>
    <t>Ziel des Rechners ist es, eine erste grobe Einschätzung der mit der Errichtung und dem Betrieb von Stellplätzen verbundenen Kosten auf einen Blick zu ermöglichen.</t>
  </si>
  <si>
    <t>Die Anwendung des Rechners setzt die Kenntnis des Berichts „Erhebung zu Stellplatzkosten, Betriebs- und volkswirtschaftliche Kostenkomponenten“ voraus.</t>
  </si>
  <si>
    <t>Die in der Berechnung hinterlegten Daten wurden 2023 und 2024 erhoben und werden nicht aktualisiert.</t>
  </si>
  <si>
    <t>Um die Übersichtlichkeit des Rechners zu wahren, sind zahlreiche Tabellenblätter ausgeblendet. Diese enthalten jene Werte, auf die im Berechnungsvorgang zugegriffen wird. Bei Bedarf können sie eingeblendet werden.</t>
  </si>
  <si>
    <t>Wichtige Hinweise zur Verwendung des Berechnungstools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</si>
</sst>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&quot; &quot;#,##0.00&quot; &quot;;&quot;-&quot;#,##0.00&quot; &quot;;&quot; -&quot;00&quot; &quot;;&quot; &quot;@&quot; &quot;"/>
    <numFmt numFmtId="166" formatCode="0.0"/>
    <numFmt numFmtId="167" formatCode="_-* #,##0.00\ [$€-407]_-;\-* #,##0.00\ [$€-407]_-;_-* &quot;-&quot;??\ [$€-407]_-;_-@_-"/>
    <numFmt numFmtId="168" formatCode="#,##0.0"/>
    <numFmt numFmtId="169" formatCode="0.00000E+00"/>
    <numFmt numFmtId="170" formatCode="0\ %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Optima"/>
    </font>
    <font>
      <u/>
      <sz val="10"/>
      <color indexed="12"/>
      <name val="Optima"/>
    </font>
    <font>
      <b/>
      <sz val="12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13"/>
      <color theme="1"/>
      <name val="Arial Unicode MS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0"/>
      <color rgb="FF0046D2"/>
      <name val="Calibri"/>
      <family val="2"/>
      <scheme val="minor"/>
    </font>
    <font>
      <b/>
      <sz val="9"/>
      <color rgb="FF0046D2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BFBFBF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3F7FF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0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B0063D"/>
      </top>
      <bottom style="thin">
        <color rgb="FFB0063D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A6A6A6"/>
      </bottom>
      <diagonal/>
    </border>
    <border>
      <left style="thin">
        <color rgb="FF000000"/>
      </left>
      <right style="thin">
        <color rgb="FF000000"/>
      </right>
      <top/>
      <bottom style="thin">
        <color rgb="FFA6A6A6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4" fillId="0" borderId="0" applyNumberForma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1" fillId="0" borderId="0" applyNumberFormat="0" applyBorder="0" applyProtection="0"/>
  </cellStyleXfs>
  <cellXfs count="43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2" fillId="6" borderId="19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4" fontId="0" fillId="4" borderId="11" xfId="0" applyNumberFormat="1" applyFill="1" applyBorder="1" applyAlignment="1">
      <alignment horizontal="left" vertical="center"/>
    </xf>
    <xf numFmtId="4" fontId="0" fillId="5" borderId="11" xfId="0" applyNumberFormat="1" applyFill="1" applyBorder="1" applyAlignment="1">
      <alignment horizontal="left" vertical="center"/>
    </xf>
    <xf numFmtId="4" fontId="0" fillId="2" borderId="25" xfId="0" applyNumberFormat="1" applyFill="1" applyBorder="1" applyAlignment="1">
      <alignment horizontal="left" vertical="center"/>
    </xf>
    <xf numFmtId="4" fontId="0" fillId="3" borderId="11" xfId="0" applyNumberFormat="1" applyFill="1" applyBorder="1" applyAlignment="1">
      <alignment horizontal="left" vertical="center"/>
    </xf>
    <xf numFmtId="4" fontId="0" fillId="2" borderId="26" xfId="0" applyNumberFormat="1" applyFill="1" applyBorder="1" applyAlignment="1">
      <alignment horizontal="left" vertical="center"/>
    </xf>
    <xf numFmtId="4" fontId="0" fillId="3" borderId="12" xfId="0" applyNumberFormat="1" applyFill="1" applyBorder="1" applyAlignment="1">
      <alignment horizontal="left" vertical="center"/>
    </xf>
    <xf numFmtId="4" fontId="0" fillId="4" borderId="12" xfId="0" applyNumberFormat="1" applyFill="1" applyBorder="1" applyAlignment="1">
      <alignment horizontal="left" vertical="center"/>
    </xf>
    <xf numFmtId="4" fontId="0" fillId="5" borderId="12" xfId="0" applyNumberForma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28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4" fillId="0" borderId="0" xfId="1" applyAlignment="1"/>
    <xf numFmtId="1" fontId="0" fillId="4" borderId="11" xfId="0" applyNumberFormat="1" applyFill="1" applyBorder="1" applyAlignment="1">
      <alignment horizontal="right" vertical="center"/>
    </xf>
    <xf numFmtId="1" fontId="7" fillId="4" borderId="11" xfId="0" applyNumberFormat="1" applyFont="1" applyFill="1" applyBorder="1" applyAlignment="1">
      <alignment horizontal="right" vertical="center"/>
    </xf>
    <xf numFmtId="0" fontId="7" fillId="0" borderId="23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0" fillId="0" borderId="32" xfId="0" applyBorder="1"/>
    <xf numFmtId="0" fontId="0" fillId="0" borderId="4" xfId="0" applyBorder="1"/>
    <xf numFmtId="0" fontId="0" fillId="0" borderId="5" xfId="0" applyBorder="1"/>
    <xf numFmtId="4" fontId="1" fillId="5" borderId="11" xfId="0" applyNumberFormat="1" applyFont="1" applyFill="1" applyBorder="1" applyAlignment="1">
      <alignment horizontal="left" vertical="center"/>
    </xf>
    <xf numFmtId="2" fontId="0" fillId="2" borderId="25" xfId="0" applyNumberFormat="1" applyFill="1" applyBorder="1" applyAlignment="1">
      <alignment vertical="center"/>
    </xf>
    <xf numFmtId="2" fontId="0" fillId="3" borderId="11" xfId="0" applyNumberFormat="1" applyFill="1" applyBorder="1" applyAlignment="1">
      <alignment vertical="center"/>
    </xf>
    <xf numFmtId="2" fontId="0" fillId="4" borderId="11" xfId="0" applyNumberFormat="1" applyFill="1" applyBorder="1" applyAlignment="1">
      <alignment vertical="center"/>
    </xf>
    <xf numFmtId="2" fontId="0" fillId="5" borderId="11" xfId="0" applyNumberFormat="1" applyFill="1" applyBorder="1" applyAlignment="1">
      <alignment vertical="center"/>
    </xf>
    <xf numFmtId="2" fontId="7" fillId="2" borderId="25" xfId="0" applyNumberFormat="1" applyFont="1" applyFill="1" applyBorder="1" applyAlignment="1">
      <alignment vertical="center"/>
    </xf>
    <xf numFmtId="2" fontId="7" fillId="3" borderId="11" xfId="0" applyNumberFormat="1" applyFont="1" applyFill="1" applyBorder="1" applyAlignment="1">
      <alignment vertical="center"/>
    </xf>
    <xf numFmtId="2" fontId="0" fillId="2" borderId="21" xfId="0" applyNumberFormat="1" applyFill="1" applyBorder="1" applyAlignment="1">
      <alignment vertical="center"/>
    </xf>
    <xf numFmtId="2" fontId="0" fillId="0" borderId="0" xfId="0" applyNumberFormat="1"/>
    <xf numFmtId="2" fontId="0" fillId="3" borderId="27" xfId="6" applyNumberFormat="1" applyFont="1" applyFill="1" applyBorder="1" applyAlignment="1">
      <alignment horizontal="right" vertical="center"/>
    </xf>
    <xf numFmtId="2" fontId="0" fillId="3" borderId="27" xfId="0" applyNumberFormat="1" applyFill="1" applyBorder="1" applyAlignment="1">
      <alignment horizontal="right" vertical="center"/>
    </xf>
    <xf numFmtId="2" fontId="0" fillId="4" borderId="27" xfId="0" applyNumberFormat="1" applyFill="1" applyBorder="1" applyAlignment="1">
      <alignment horizontal="right" vertical="center"/>
    </xf>
    <xf numFmtId="2" fontId="7" fillId="4" borderId="11" xfId="0" applyNumberFormat="1" applyFont="1" applyFill="1" applyBorder="1" applyAlignment="1">
      <alignment horizontal="right" vertical="center"/>
    </xf>
    <xf numFmtId="2" fontId="0" fillId="5" borderId="11" xfId="0" applyNumberFormat="1" applyFill="1" applyBorder="1" applyAlignment="1">
      <alignment horizontal="right" vertical="center"/>
    </xf>
    <xf numFmtId="2" fontId="7" fillId="5" borderId="11" xfId="0" applyNumberFormat="1" applyFont="1" applyFill="1" applyBorder="1" applyAlignment="1">
      <alignment horizontal="right" vertical="center"/>
    </xf>
    <xf numFmtId="2" fontId="0" fillId="5" borderId="27" xfId="0" applyNumberFormat="1" applyFill="1" applyBorder="1" applyAlignment="1">
      <alignment horizontal="right" vertical="center"/>
    </xf>
    <xf numFmtId="9" fontId="0" fillId="0" borderId="0" xfId="7" applyFont="1"/>
    <xf numFmtId="2" fontId="5" fillId="3" borderId="27" xfId="6" applyNumberFormat="1" applyFont="1" applyFill="1" applyBorder="1" applyAlignment="1">
      <alignment horizontal="right" vertical="center"/>
    </xf>
    <xf numFmtId="2" fontId="5" fillId="3" borderId="27" xfId="0" applyNumberFormat="1" applyFont="1" applyFill="1" applyBorder="1" applyAlignment="1">
      <alignment horizontal="right" vertical="center"/>
    </xf>
    <xf numFmtId="2" fontId="5" fillId="4" borderId="27" xfId="0" applyNumberFormat="1" applyFont="1" applyFill="1" applyBorder="1" applyAlignment="1">
      <alignment horizontal="right" vertical="center"/>
    </xf>
    <xf numFmtId="2" fontId="5" fillId="5" borderId="27" xfId="0" applyNumberFormat="1" applyFont="1" applyFill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" fontId="0" fillId="3" borderId="27" xfId="0" applyNumberFormat="1" applyFill="1" applyBorder="1" applyAlignment="1">
      <alignment horizontal="right" vertical="center"/>
    </xf>
    <xf numFmtId="4" fontId="0" fillId="3" borderId="25" xfId="0" applyNumberFormat="1" applyFill="1" applyBorder="1" applyAlignment="1">
      <alignment horizontal="right" vertical="center"/>
    </xf>
    <xf numFmtId="4" fontId="0" fillId="5" borderId="11" xfId="0" applyNumberFormat="1" applyFill="1" applyBorder="1" applyAlignment="1">
      <alignment horizontal="right" vertical="center"/>
    </xf>
    <xf numFmtId="0" fontId="7" fillId="0" borderId="10" xfId="0" applyFont="1" applyBorder="1" applyAlignment="1">
      <alignment horizontal="left" vertical="center"/>
    </xf>
    <xf numFmtId="4" fontId="7" fillId="2" borderId="25" xfId="0" applyNumberFormat="1" applyFont="1" applyFill="1" applyBorder="1" applyAlignment="1">
      <alignment horizontal="right" vertical="center"/>
    </xf>
    <xf numFmtId="4" fontId="7" fillId="3" borderId="11" xfId="0" applyNumberFormat="1" applyFont="1" applyFill="1" applyBorder="1" applyAlignment="1">
      <alignment horizontal="right" vertical="center"/>
    </xf>
    <xf numFmtId="4" fontId="0" fillId="4" borderId="11" xfId="0" applyNumberFormat="1" applyFill="1" applyBorder="1" applyAlignment="1">
      <alignment horizontal="right" vertical="center"/>
    </xf>
    <xf numFmtId="4" fontId="0" fillId="2" borderId="25" xfId="0" applyNumberFormat="1" applyFill="1" applyBorder="1" applyAlignment="1">
      <alignment horizontal="right" vertical="center"/>
    </xf>
    <xf numFmtId="4" fontId="0" fillId="2" borderId="21" xfId="0" applyNumberFormat="1" applyFill="1" applyBorder="1" applyAlignment="1">
      <alignment horizontal="right" vertical="center"/>
    </xf>
    <xf numFmtId="4" fontId="0" fillId="2" borderId="11" xfId="0" applyNumberFormat="1" applyFill="1" applyBorder="1" applyAlignment="1">
      <alignment horizontal="right" vertical="center"/>
    </xf>
    <xf numFmtId="4" fontId="0" fillId="3" borderId="11" xfId="0" applyNumberForma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0" fillId="0" borderId="13" xfId="0" applyBorder="1"/>
    <xf numFmtId="0" fontId="0" fillId="0" borderId="30" xfId="0" applyBorder="1"/>
    <xf numFmtId="164" fontId="0" fillId="0" borderId="31" xfId="6" applyFont="1" applyBorder="1"/>
    <xf numFmtId="0" fontId="0" fillId="0" borderId="40" xfId="0" applyBorder="1"/>
    <xf numFmtId="164" fontId="0" fillId="0" borderId="37" xfId="6" applyFont="1" applyBorder="1"/>
    <xf numFmtId="9" fontId="0" fillId="0" borderId="43" xfId="7" applyFont="1" applyBorder="1"/>
    <xf numFmtId="9" fontId="0" fillId="0" borderId="44" xfId="7" applyFont="1" applyBorder="1"/>
    <xf numFmtId="0" fontId="1" fillId="0" borderId="34" xfId="0" applyFont="1" applyBorder="1"/>
    <xf numFmtId="0" fontId="1" fillId="0" borderId="38" xfId="0" applyFont="1" applyBorder="1"/>
    <xf numFmtId="0" fontId="0" fillId="0" borderId="8" xfId="0" applyBorder="1"/>
    <xf numFmtId="0" fontId="0" fillId="0" borderId="9" xfId="0" applyBorder="1"/>
    <xf numFmtId="9" fontId="0" fillId="0" borderId="45" xfId="7" applyFont="1" applyBorder="1"/>
    <xf numFmtId="0" fontId="1" fillId="0" borderId="18" xfId="0" applyFont="1" applyBorder="1"/>
    <xf numFmtId="2" fontId="0" fillId="0" borderId="28" xfId="0" applyNumberFormat="1" applyBorder="1"/>
    <xf numFmtId="2" fontId="0" fillId="0" borderId="37" xfId="0" applyNumberFormat="1" applyBorder="1"/>
    <xf numFmtId="2" fontId="0" fillId="0" borderId="6" xfId="0" applyNumberFormat="1" applyBorder="1"/>
    <xf numFmtId="2" fontId="0" fillId="0" borderId="35" xfId="0" applyNumberFormat="1" applyBorder="1"/>
    <xf numFmtId="0" fontId="0" fillId="0" borderId="8" xfId="0" applyBorder="1" applyAlignment="1">
      <alignment wrapText="1"/>
    </xf>
    <xf numFmtId="0" fontId="0" fillId="0" borderId="0" xfId="0" applyAlignment="1">
      <alignment horizontal="left" vertical="center"/>
    </xf>
    <xf numFmtId="164" fontId="0" fillId="0" borderId="0" xfId="6" applyFont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0" fillId="0" borderId="48" xfId="6" applyFont="1" applyBorder="1"/>
    <xf numFmtId="164" fontId="0" fillId="0" borderId="16" xfId="6" applyFont="1" applyBorder="1"/>
    <xf numFmtId="164" fontId="1" fillId="0" borderId="39" xfId="6" applyFont="1" applyBorder="1"/>
    <xf numFmtId="0" fontId="0" fillId="0" borderId="0" xfId="0" applyAlignment="1">
      <alignment horizontal="left" vertical="center" wrapText="1"/>
    </xf>
    <xf numFmtId="164" fontId="1" fillId="0" borderId="0" xfId="6" applyFont="1" applyBorder="1"/>
    <xf numFmtId="10" fontId="0" fillId="0" borderId="47" xfId="7" applyNumberFormat="1" applyFont="1" applyFill="1" applyBorder="1"/>
    <xf numFmtId="10" fontId="0" fillId="0" borderId="33" xfId="7" applyNumberFormat="1" applyFont="1" applyFill="1" applyBorder="1"/>
    <xf numFmtId="10" fontId="0" fillId="0" borderId="47" xfId="7" applyNumberFormat="1" applyFont="1" applyBorder="1"/>
    <xf numFmtId="10" fontId="0" fillId="0" borderId="33" xfId="7" applyNumberFormat="1" applyFont="1" applyBorder="1"/>
    <xf numFmtId="10" fontId="0" fillId="0" borderId="0" xfId="0" applyNumberFormat="1"/>
    <xf numFmtId="0" fontId="0" fillId="8" borderId="0" xfId="0" applyFill="1"/>
    <xf numFmtId="0" fontId="0" fillId="0" borderId="0" xfId="0" applyAlignment="1">
      <alignment vertical="top" wrapText="1"/>
    </xf>
    <xf numFmtId="0" fontId="4" fillId="0" borderId="0" xfId="1" applyAlignment="1">
      <alignment horizontal="left" vertical="center"/>
    </xf>
    <xf numFmtId="0" fontId="14" fillId="0" borderId="0" xfId="0" applyFont="1"/>
    <xf numFmtId="2" fontId="0" fillId="0" borderId="9" xfId="0" applyNumberFormat="1" applyBorder="1"/>
    <xf numFmtId="2" fontId="0" fillId="0" borderId="44" xfId="0" applyNumberFormat="1" applyBorder="1"/>
    <xf numFmtId="2" fontId="0" fillId="0" borderId="4" xfId="0" applyNumberFormat="1" applyBorder="1"/>
    <xf numFmtId="2" fontId="0" fillId="0" borderId="32" xfId="0" applyNumberFormat="1" applyBorder="1"/>
    <xf numFmtId="2" fontId="0" fillId="0" borderId="25" xfId="0" applyNumberFormat="1" applyBorder="1"/>
    <xf numFmtId="2" fontId="0" fillId="0" borderId="21" xfId="0" applyNumberFormat="1" applyBorder="1"/>
    <xf numFmtId="0" fontId="1" fillId="0" borderId="40" xfId="0" applyFont="1" applyBorder="1" applyAlignment="1">
      <alignment wrapText="1"/>
    </xf>
    <xf numFmtId="0" fontId="1" fillId="0" borderId="39" xfId="0" applyFont="1" applyBorder="1"/>
    <xf numFmtId="0" fontId="18" fillId="9" borderId="51" xfId="10" applyFont="1" applyFill="1" applyBorder="1" applyAlignment="1" applyProtection="1">
      <alignment horizontal="center" vertical="center" wrapText="1"/>
    </xf>
    <xf numFmtId="0" fontId="18" fillId="9" borderId="52" xfId="10" applyFont="1" applyFill="1" applyBorder="1" applyAlignment="1" applyProtection="1">
      <alignment horizontal="center" vertical="center" wrapText="1"/>
    </xf>
    <xf numFmtId="0" fontId="18" fillId="9" borderId="54" xfId="10" applyFont="1" applyFill="1" applyBorder="1" applyAlignment="1" applyProtection="1">
      <alignment horizontal="center" vertical="center" wrapText="1"/>
    </xf>
    <xf numFmtId="166" fontId="19" fillId="0" borderId="51" xfId="10" applyNumberFormat="1" applyFont="1" applyBorder="1" applyAlignment="1" applyProtection="1">
      <alignment vertical="center" wrapText="1"/>
    </xf>
    <xf numFmtId="166" fontId="0" fillId="0" borderId="0" xfId="0" applyNumberFormat="1"/>
    <xf numFmtId="166" fontId="18" fillId="0" borderId="51" xfId="10" applyNumberFormat="1" applyFont="1" applyBorder="1" applyAlignment="1" applyProtection="1">
      <alignment vertical="center" wrapText="1"/>
    </xf>
    <xf numFmtId="166" fontId="18" fillId="0" borderId="55" xfId="10" applyNumberFormat="1" applyFont="1" applyBorder="1" applyAlignment="1" applyProtection="1">
      <alignment vertical="center" wrapText="1"/>
    </xf>
    <xf numFmtId="166" fontId="19" fillId="0" borderId="56" xfId="10" applyNumberFormat="1" applyFont="1" applyBorder="1" applyAlignment="1" applyProtection="1">
      <alignment vertical="center" wrapText="1"/>
    </xf>
    <xf numFmtId="1" fontId="18" fillId="9" borderId="51" xfId="10" applyNumberFormat="1" applyFont="1" applyFill="1" applyBorder="1" applyAlignment="1" applyProtection="1">
      <alignment horizontal="center"/>
    </xf>
    <xf numFmtId="166" fontId="19" fillId="0" borderId="51" xfId="10" applyNumberFormat="1" applyFont="1" applyBorder="1" applyProtection="1"/>
    <xf numFmtId="166" fontId="18" fillId="0" borderId="51" xfId="10" applyNumberFormat="1" applyFont="1" applyBorder="1" applyProtection="1"/>
    <xf numFmtId="0" fontId="18" fillId="10" borderId="51" xfId="10" applyFont="1" applyFill="1" applyBorder="1" applyAlignment="1" applyProtection="1">
      <alignment horizontal="center" vertical="center" wrapText="1"/>
    </xf>
    <xf numFmtId="166" fontId="19" fillId="8" borderId="51" xfId="10" applyNumberFormat="1" applyFont="1" applyFill="1" applyBorder="1" applyAlignment="1" applyProtection="1">
      <alignment vertical="center" wrapText="1"/>
    </xf>
    <xf numFmtId="166" fontId="18" fillId="8" borderId="51" xfId="10" applyNumberFormat="1" applyFont="1" applyFill="1" applyBorder="1" applyAlignment="1" applyProtection="1">
      <alignment vertical="center" wrapText="1"/>
    </xf>
    <xf numFmtId="166" fontId="18" fillId="11" borderId="51" xfId="10" applyNumberFormat="1" applyFont="1" applyFill="1" applyBorder="1" applyAlignment="1" applyProtection="1">
      <alignment vertical="center" wrapText="1"/>
    </xf>
    <xf numFmtId="166" fontId="19" fillId="11" borderId="51" xfId="10" applyNumberFormat="1" applyFont="1" applyFill="1" applyBorder="1" applyAlignment="1" applyProtection="1">
      <alignment vertical="center" wrapText="1"/>
    </xf>
    <xf numFmtId="0" fontId="0" fillId="11" borderId="0" xfId="0" applyFill="1"/>
    <xf numFmtId="0" fontId="0" fillId="0" borderId="30" xfId="0" applyBorder="1" applyAlignment="1">
      <alignment wrapText="1"/>
    </xf>
    <xf numFmtId="0" fontId="1" fillId="0" borderId="0" xfId="0" applyFont="1" applyAlignment="1">
      <alignment horizontal="left" wrapText="1"/>
    </xf>
    <xf numFmtId="164" fontId="0" fillId="0" borderId="48" xfId="6" applyFont="1" applyBorder="1" applyAlignment="1">
      <alignment wrapText="1"/>
    </xf>
    <xf numFmtId="164" fontId="0" fillId="0" borderId="16" xfId="6" applyFont="1" applyBorder="1" applyAlignment="1">
      <alignment wrapText="1"/>
    </xf>
    <xf numFmtId="164" fontId="0" fillId="0" borderId="0" xfId="6" applyFont="1" applyBorder="1" applyAlignment="1">
      <alignment wrapText="1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22" xfId="0" applyBorder="1" applyAlignment="1">
      <alignment vertical="center" wrapText="1"/>
    </xf>
    <xf numFmtId="0" fontId="1" fillId="0" borderId="10" xfId="0" applyFont="1" applyBorder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22" xfId="0" applyBorder="1" applyAlignment="1">
      <alignment vertical="center"/>
    </xf>
    <xf numFmtId="0" fontId="0" fillId="0" borderId="50" xfId="0" applyBorder="1" applyAlignment="1">
      <alignment vertical="center" wrapText="1"/>
    </xf>
    <xf numFmtId="0" fontId="0" fillId="0" borderId="18" xfId="0" applyBorder="1" applyAlignment="1">
      <alignment vertical="center"/>
    </xf>
    <xf numFmtId="164" fontId="1" fillId="0" borderId="5" xfId="6" applyFont="1" applyBorder="1"/>
    <xf numFmtId="0" fontId="0" fillId="0" borderId="34" xfId="0" applyBorder="1"/>
    <xf numFmtId="164" fontId="1" fillId="0" borderId="3" xfId="6" applyFont="1" applyBorder="1"/>
    <xf numFmtId="164" fontId="0" fillId="0" borderId="48" xfId="6" applyFont="1" applyFill="1" applyBorder="1"/>
    <xf numFmtId="164" fontId="0" fillId="0" borderId="16" xfId="6" applyFont="1" applyFill="1" applyBorder="1"/>
    <xf numFmtId="0" fontId="0" fillId="0" borderId="4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64" fontId="0" fillId="0" borderId="32" xfId="6" applyFont="1" applyFill="1" applyBorder="1"/>
    <xf numFmtId="164" fontId="0" fillId="0" borderId="32" xfId="6" applyFont="1" applyFill="1" applyBorder="1" applyAlignment="1">
      <alignment wrapText="1"/>
    </xf>
    <xf numFmtId="164" fontId="0" fillId="0" borderId="5" xfId="6" applyFont="1" applyFill="1" applyBorder="1" applyAlignment="1">
      <alignment wrapText="1"/>
    </xf>
    <xf numFmtId="164" fontId="0" fillId="0" borderId="35" xfId="6" applyFont="1" applyFill="1" applyBorder="1"/>
    <xf numFmtId="164" fontId="0" fillId="0" borderId="59" xfId="6" applyFont="1" applyFill="1" applyBorder="1" applyAlignment="1">
      <alignment wrapText="1"/>
    </xf>
    <xf numFmtId="164" fontId="0" fillId="0" borderId="33" xfId="6" applyFont="1" applyFill="1" applyBorder="1" applyAlignment="1">
      <alignment wrapText="1"/>
    </xf>
    <xf numFmtId="164" fontId="0" fillId="0" borderId="4" xfId="6" applyFont="1" applyFill="1" applyBorder="1"/>
    <xf numFmtId="164" fontId="0" fillId="0" borderId="5" xfId="6" applyFont="1" applyFill="1" applyBorder="1"/>
    <xf numFmtId="164" fontId="0" fillId="0" borderId="59" xfId="6" applyFont="1" applyFill="1" applyBorder="1"/>
    <xf numFmtId="164" fontId="0" fillId="0" borderId="0" xfId="6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/>
    <xf numFmtId="0" fontId="0" fillId="0" borderId="47" xfId="0" applyBorder="1" applyAlignment="1">
      <alignment horizontal="center" vertical="center"/>
    </xf>
    <xf numFmtId="0" fontId="0" fillId="0" borderId="33" xfId="0" applyBorder="1"/>
    <xf numFmtId="0" fontId="0" fillId="0" borderId="49" xfId="0" applyBorder="1"/>
    <xf numFmtId="0" fontId="0" fillId="0" borderId="0" xfId="0" applyAlignment="1">
      <alignment vertical="center" wrapText="1"/>
    </xf>
    <xf numFmtId="164" fontId="0" fillId="0" borderId="0" xfId="6" applyFont="1" applyFill="1" applyBorder="1"/>
    <xf numFmtId="0" fontId="0" fillId="12" borderId="0" xfId="0" applyFill="1"/>
    <xf numFmtId="0" fontId="0" fillId="12" borderId="0" xfId="0" applyFill="1" applyAlignment="1">
      <alignment vertical="center"/>
    </xf>
    <xf numFmtId="164" fontId="0" fillId="12" borderId="0" xfId="6" applyFont="1" applyFill="1" applyBorder="1"/>
    <xf numFmtId="0" fontId="0" fillId="0" borderId="36" xfId="0" applyBorder="1"/>
    <xf numFmtId="167" fontId="0" fillId="0" borderId="0" xfId="0" applyNumberFormat="1"/>
    <xf numFmtId="164" fontId="0" fillId="0" borderId="0" xfId="6" applyFont="1"/>
    <xf numFmtId="164" fontId="0" fillId="0" borderId="0" xfId="0" applyNumberFormat="1"/>
    <xf numFmtId="9" fontId="0" fillId="0" borderId="0" xfId="0" applyNumberFormat="1"/>
    <xf numFmtId="0" fontId="0" fillId="0" borderId="62" xfId="0" applyBorder="1"/>
    <xf numFmtId="164" fontId="1" fillId="0" borderId="62" xfId="0" applyNumberFormat="1" applyFont="1" applyBorder="1"/>
    <xf numFmtId="0" fontId="1" fillId="0" borderId="62" xfId="0" applyFont="1" applyBorder="1"/>
    <xf numFmtId="164" fontId="1" fillId="0" borderId="62" xfId="6" applyFont="1" applyBorder="1"/>
    <xf numFmtId="0" fontId="0" fillId="0" borderId="36" xfId="0" applyBorder="1" applyAlignment="1">
      <alignment wrapText="1"/>
    </xf>
    <xf numFmtId="0" fontId="1" fillId="0" borderId="62" xfId="0" applyFont="1" applyBorder="1" applyAlignment="1">
      <alignment wrapText="1"/>
    </xf>
    <xf numFmtId="0" fontId="0" fillId="0" borderId="0" xfId="0" applyAlignment="1">
      <alignment horizontal="center"/>
    </xf>
    <xf numFmtId="0" fontId="0" fillId="7" borderId="35" xfId="0" applyFill="1" applyBorder="1"/>
    <xf numFmtId="164" fontId="0" fillId="7" borderId="17" xfId="6" applyFont="1" applyFill="1" applyBorder="1"/>
    <xf numFmtId="10" fontId="0" fillId="7" borderId="49" xfId="7" applyNumberFormat="1" applyFont="1" applyFill="1" applyBorder="1"/>
    <xf numFmtId="164" fontId="0" fillId="7" borderId="17" xfId="6" applyFont="1" applyFill="1" applyBorder="1" applyAlignment="1">
      <alignment wrapText="1"/>
    </xf>
    <xf numFmtId="164" fontId="1" fillId="7" borderId="59" xfId="6" applyFont="1" applyFill="1" applyBorder="1"/>
    <xf numFmtId="167" fontId="0" fillId="7" borderId="0" xfId="0" applyNumberFormat="1" applyFill="1"/>
    <xf numFmtId="2" fontId="0" fillId="6" borderId="4" xfId="0" applyNumberFormat="1" applyFill="1" applyBorder="1"/>
    <xf numFmtId="2" fontId="0" fillId="6" borderId="32" xfId="0" applyNumberFormat="1" applyFill="1" applyBorder="1"/>
    <xf numFmtId="2" fontId="0" fillId="6" borderId="25" xfId="0" applyNumberFormat="1" applyFill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/>
    <xf numFmtId="168" fontId="0" fillId="0" borderId="0" xfId="0" applyNumberFormat="1"/>
    <xf numFmtId="0" fontId="23" fillId="0" borderId="0" xfId="0" applyFont="1" applyAlignment="1">
      <alignment vertical="center"/>
    </xf>
    <xf numFmtId="169" fontId="0" fillId="0" borderId="0" xfId="0" applyNumberFormat="1"/>
    <xf numFmtId="9" fontId="0" fillId="0" borderId="0" xfId="7" applyFont="1" applyFill="1" applyBorder="1"/>
    <xf numFmtId="4" fontId="0" fillId="4" borderId="25" xfId="0" applyNumberFormat="1" applyFill="1" applyBorder="1" applyAlignment="1">
      <alignment horizontal="right" vertical="center"/>
    </xf>
    <xf numFmtId="2" fontId="0" fillId="4" borderId="27" xfId="6" applyNumberFormat="1" applyFont="1" applyFill="1" applyBorder="1" applyAlignment="1">
      <alignment horizontal="right" vertical="center"/>
    </xf>
    <xf numFmtId="2" fontId="5" fillId="4" borderId="27" xfId="6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top"/>
    </xf>
    <xf numFmtId="0" fontId="25" fillId="0" borderId="0" xfId="0" applyFont="1"/>
    <xf numFmtId="0" fontId="26" fillId="0" borderId="63" xfId="0" applyFont="1" applyBorder="1" applyAlignment="1">
      <alignment horizontal="center"/>
    </xf>
    <xf numFmtId="0" fontId="25" fillId="0" borderId="0" xfId="0" applyFont="1" applyAlignment="1">
      <alignment horizontal="left"/>
    </xf>
    <xf numFmtId="0" fontId="0" fillId="13" borderId="0" xfId="0" applyFill="1"/>
    <xf numFmtId="0" fontId="22" fillId="0" borderId="67" xfId="0" applyFont="1" applyBorder="1" applyAlignment="1">
      <alignment vertical="center"/>
    </xf>
    <xf numFmtId="0" fontId="22" fillId="0" borderId="65" xfId="0" applyFont="1" applyBorder="1" applyAlignment="1">
      <alignment vertical="center"/>
    </xf>
    <xf numFmtId="0" fontId="22" fillId="0" borderId="69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22" fillId="0" borderId="72" xfId="0" applyFont="1" applyBorder="1" applyAlignment="1">
      <alignment horizontal="center" vertical="center"/>
    </xf>
    <xf numFmtId="0" fontId="22" fillId="0" borderId="73" xfId="0" applyFont="1" applyBorder="1"/>
    <xf numFmtId="0" fontId="22" fillId="0" borderId="74" xfId="0" applyFont="1" applyBorder="1"/>
    <xf numFmtId="168" fontId="22" fillId="0" borderId="75" xfId="0" applyNumberFormat="1" applyFont="1" applyBorder="1"/>
    <xf numFmtId="9" fontId="22" fillId="0" borderId="75" xfId="7" applyFont="1" applyBorder="1"/>
    <xf numFmtId="0" fontId="22" fillId="0" borderId="76" xfId="0" applyFont="1" applyBorder="1"/>
    <xf numFmtId="0" fontId="22" fillId="0" borderId="77" xfId="0" applyFont="1" applyBorder="1"/>
    <xf numFmtId="0" fontId="0" fillId="0" borderId="68" xfId="0" applyBorder="1"/>
    <xf numFmtId="3" fontId="0" fillId="0" borderId="78" xfId="0" applyNumberFormat="1" applyBorder="1"/>
    <xf numFmtId="166" fontId="0" fillId="0" borderId="78" xfId="0" applyNumberFormat="1" applyBorder="1"/>
    <xf numFmtId="168" fontId="0" fillId="0" borderId="78" xfId="0" applyNumberFormat="1" applyBorder="1"/>
    <xf numFmtId="9" fontId="0" fillId="0" borderId="78" xfId="7" applyFont="1" applyBorder="1"/>
    <xf numFmtId="3" fontId="22" fillId="0" borderId="75" xfId="0" applyNumberFormat="1" applyFont="1" applyBorder="1"/>
    <xf numFmtId="166" fontId="22" fillId="0" borderId="75" xfId="0" applyNumberFormat="1" applyFont="1" applyBorder="1"/>
    <xf numFmtId="3" fontId="0" fillId="0" borderId="75" xfId="0" applyNumberFormat="1" applyBorder="1"/>
    <xf numFmtId="166" fontId="0" fillId="0" borderId="75" xfId="0" applyNumberFormat="1" applyBorder="1"/>
    <xf numFmtId="168" fontId="0" fillId="0" borderId="75" xfId="0" applyNumberFormat="1" applyBorder="1"/>
    <xf numFmtId="9" fontId="0" fillId="0" borderId="75" xfId="7" applyFont="1" applyBorder="1"/>
    <xf numFmtId="0" fontId="0" fillId="0" borderId="79" xfId="0" applyBorder="1"/>
    <xf numFmtId="166" fontId="0" fillId="0" borderId="80" xfId="0" applyNumberFormat="1" applyBorder="1"/>
    <xf numFmtId="168" fontId="0" fillId="0" borderId="80" xfId="0" applyNumberFormat="1" applyBorder="1"/>
    <xf numFmtId="9" fontId="0" fillId="0" borderId="80" xfId="7" applyFont="1" applyBorder="1"/>
    <xf numFmtId="2" fontId="0" fillId="0" borderId="75" xfId="0" applyNumberFormat="1" applyBorder="1"/>
    <xf numFmtId="2" fontId="0" fillId="0" borderId="78" xfId="7" applyNumberFormat="1" applyFont="1" applyBorder="1"/>
    <xf numFmtId="2" fontId="22" fillId="0" borderId="75" xfId="7" applyNumberFormat="1" applyFont="1" applyBorder="1"/>
    <xf numFmtId="2" fontId="0" fillId="0" borderId="80" xfId="0" applyNumberFormat="1" applyBorder="1"/>
    <xf numFmtId="0" fontId="22" fillId="0" borderId="0" xfId="0" applyFont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0" fillId="0" borderId="68" xfId="0" applyBorder="1" applyAlignment="1">
      <alignment wrapText="1"/>
    </xf>
    <xf numFmtId="0" fontId="0" fillId="0" borderId="79" xfId="0" applyBorder="1" applyAlignment="1">
      <alignment wrapText="1"/>
    </xf>
    <xf numFmtId="0" fontId="22" fillId="0" borderId="64" xfId="0" applyFont="1" applyBorder="1" applyAlignment="1">
      <alignment vertical="center"/>
    </xf>
    <xf numFmtId="0" fontId="27" fillId="0" borderId="85" xfId="0" applyFont="1" applyBorder="1" applyAlignment="1">
      <alignment horizontal="left"/>
    </xf>
    <xf numFmtId="0" fontId="21" fillId="0" borderId="0" xfId="0" applyFont="1"/>
    <xf numFmtId="0" fontId="30" fillId="6" borderId="1" xfId="0" applyFont="1" applyFill="1" applyBorder="1" applyAlignment="1">
      <alignment horizontal="left"/>
    </xf>
    <xf numFmtId="0" fontId="30" fillId="6" borderId="19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4" borderId="11" xfId="0" applyNumberFormat="1" applyFill="1" applyBorder="1" applyAlignment="1">
      <alignment horizontal="right" vertical="center"/>
    </xf>
    <xf numFmtId="2" fontId="0" fillId="4" borderId="20" xfId="0" applyNumberFormat="1" applyFill="1" applyBorder="1" applyAlignment="1">
      <alignment horizontal="right" vertical="center"/>
    </xf>
    <xf numFmtId="2" fontId="0" fillId="5" borderId="20" xfId="0" applyNumberFormat="1" applyFill="1" applyBorder="1" applyAlignment="1">
      <alignment horizontal="right" vertical="center"/>
    </xf>
    <xf numFmtId="3" fontId="0" fillId="2" borderId="11" xfId="0" applyNumberFormat="1" applyFill="1" applyBorder="1" applyAlignment="1">
      <alignment horizontal="center" vertical="center"/>
    </xf>
    <xf numFmtId="3" fontId="0" fillId="2" borderId="12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right" vertical="center"/>
    </xf>
    <xf numFmtId="2" fontId="0" fillId="5" borderId="12" xfId="0" applyNumberFormat="1" applyFill="1" applyBorder="1" applyAlignment="1">
      <alignment horizontal="right" vertical="center"/>
    </xf>
    <xf numFmtId="3" fontId="0" fillId="2" borderId="39" xfId="0" applyNumberFormat="1" applyFill="1" applyBorder="1" applyAlignment="1">
      <alignment horizontal="center" vertical="center"/>
    </xf>
    <xf numFmtId="2" fontId="0" fillId="4" borderId="39" xfId="0" applyNumberFormat="1" applyFill="1" applyBorder="1" applyAlignment="1">
      <alignment horizontal="right" vertical="center"/>
    </xf>
    <xf numFmtId="2" fontId="0" fillId="5" borderId="39" xfId="0" applyNumberFormat="1" applyFill="1" applyBorder="1" applyAlignment="1">
      <alignment horizontal="right" vertical="center"/>
    </xf>
    <xf numFmtId="2" fontId="0" fillId="4" borderId="12" xfId="0" applyNumberFormat="1" applyFill="1" applyBorder="1" applyAlignment="1">
      <alignment horizontal="right" vertical="center"/>
    </xf>
    <xf numFmtId="2" fontId="0" fillId="5" borderId="24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center" textRotation="90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3" fontId="0" fillId="2" borderId="20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28" fillId="14" borderId="48" xfId="0" applyFont="1" applyFill="1" applyBorder="1" applyAlignment="1">
      <alignment vertical="center" wrapText="1"/>
    </xf>
    <xf numFmtId="0" fontId="28" fillId="14" borderId="16" xfId="0" applyFont="1" applyFill="1" applyBorder="1" applyAlignment="1">
      <alignment vertical="center" wrapText="1"/>
    </xf>
    <xf numFmtId="0" fontId="21" fillId="6" borderId="87" xfId="0" applyFont="1" applyFill="1" applyBorder="1" applyAlignment="1">
      <alignment vertical="top" wrapText="1"/>
    </xf>
    <xf numFmtId="0" fontId="28" fillId="6" borderId="33" xfId="0" applyFont="1" applyFill="1" applyBorder="1" applyAlignment="1">
      <alignment vertical="center"/>
    </xf>
    <xf numFmtId="0" fontId="28" fillId="6" borderId="16" xfId="0" applyFont="1" applyFill="1" applyBorder="1" applyAlignment="1">
      <alignment vertical="center" wrapText="1"/>
    </xf>
    <xf numFmtId="0" fontId="24" fillId="0" borderId="0" xfId="0" applyFont="1"/>
    <xf numFmtId="0" fontId="2" fillId="7" borderId="1" xfId="0" applyFont="1" applyFill="1" applyBorder="1"/>
    <xf numFmtId="0" fontId="27" fillId="0" borderId="0" xfId="0" applyFont="1"/>
    <xf numFmtId="0" fontId="3" fillId="7" borderId="1" xfId="0" applyFont="1" applyFill="1" applyBorder="1"/>
    <xf numFmtId="0" fontId="0" fillId="15" borderId="0" xfId="0" applyFill="1" applyAlignment="1">
      <alignment horizontal="left" vertical="center"/>
    </xf>
    <xf numFmtId="0" fontId="0" fillId="15" borderId="0" xfId="0" applyFill="1" applyAlignment="1">
      <alignment horizontal="center" vertical="center"/>
    </xf>
    <xf numFmtId="0" fontId="32" fillId="0" borderId="0" xfId="0" applyFont="1"/>
    <xf numFmtId="0" fontId="28" fillId="0" borderId="16" xfId="0" applyFont="1" applyBorder="1" applyAlignment="1">
      <alignment vertical="center" wrapText="1"/>
    </xf>
    <xf numFmtId="164" fontId="28" fillId="0" borderId="0" xfId="6" applyFont="1" applyFill="1" applyBorder="1" applyAlignment="1">
      <alignment vertical="center" wrapText="1"/>
    </xf>
    <xf numFmtId="164" fontId="29" fillId="0" borderId="0" xfId="6" applyFont="1" applyFill="1" applyBorder="1" applyAlignment="1">
      <alignment vertical="center" wrapText="1"/>
    </xf>
    <xf numFmtId="0" fontId="28" fillId="14" borderId="86" xfId="0" applyFont="1" applyFill="1" applyBorder="1" applyAlignment="1">
      <alignment vertical="center" wrapText="1"/>
    </xf>
    <xf numFmtId="10" fontId="0" fillId="0" borderId="0" xfId="7" applyNumberFormat="1" applyFont="1" applyFill="1" applyBorder="1"/>
    <xf numFmtId="2" fontId="28" fillId="0" borderId="0" xfId="6" applyNumberFormat="1" applyFont="1" applyFill="1" applyBorder="1" applyAlignment="1">
      <alignment vertical="center" wrapText="1"/>
    </xf>
    <xf numFmtId="0" fontId="33" fillId="16" borderId="1" xfId="0" applyFont="1" applyFill="1" applyBorder="1" applyAlignment="1">
      <alignment horizontal="left" vertical="center"/>
    </xf>
    <xf numFmtId="0" fontId="29" fillId="17" borderId="18" xfId="0" applyFont="1" applyFill="1" applyBorder="1" applyAlignment="1">
      <alignment vertical="center" wrapText="1"/>
    </xf>
    <xf numFmtId="164" fontId="29" fillId="17" borderId="19" xfId="6" applyFont="1" applyFill="1" applyBorder="1" applyAlignment="1">
      <alignment vertical="center" wrapText="1"/>
    </xf>
    <xf numFmtId="0" fontId="2" fillId="6" borderId="18" xfId="0" applyFont="1" applyFill="1" applyBorder="1"/>
    <xf numFmtId="0" fontId="2" fillId="6" borderId="46" xfId="0" applyFont="1" applyFill="1" applyBorder="1"/>
    <xf numFmtId="0" fontId="2" fillId="6" borderId="19" xfId="0" applyFont="1" applyFill="1" applyBorder="1"/>
    <xf numFmtId="164" fontId="37" fillId="14" borderId="16" xfId="6" applyFont="1" applyFill="1" applyBorder="1" applyAlignment="1">
      <alignment vertical="center" wrapText="1"/>
    </xf>
    <xf numFmtId="167" fontId="28" fillId="14" borderId="33" xfId="6" applyNumberFormat="1" applyFont="1" applyFill="1" applyBorder="1" applyAlignment="1">
      <alignment horizontal="right" vertical="center" wrapText="1"/>
    </xf>
    <xf numFmtId="0" fontId="0" fillId="14" borderId="0" xfId="0" applyFill="1"/>
    <xf numFmtId="0" fontId="3" fillId="14" borderId="0" xfId="0" applyFont="1" applyFill="1"/>
    <xf numFmtId="0" fontId="36" fillId="14" borderId="0" xfId="0" applyFont="1" applyFill="1"/>
    <xf numFmtId="0" fontId="1" fillId="14" borderId="0" xfId="0" applyFont="1" applyFill="1" applyAlignment="1">
      <alignment horizontal="left" vertical="center"/>
    </xf>
    <xf numFmtId="0" fontId="0" fillId="14" borderId="0" xfId="0" applyFill="1" applyAlignment="1">
      <alignment vertical="center"/>
    </xf>
    <xf numFmtId="0" fontId="33" fillId="14" borderId="0" xfId="0" applyFont="1" applyFill="1" applyAlignment="1">
      <alignment horizontal="left" vertical="center"/>
    </xf>
    <xf numFmtId="164" fontId="0" fillId="14" borderId="0" xfId="0" applyNumberFormat="1" applyFill="1"/>
    <xf numFmtId="0" fontId="39" fillId="0" borderId="0" xfId="0" applyFont="1"/>
    <xf numFmtId="0" fontId="38" fillId="0" borderId="0" xfId="0" applyFont="1"/>
    <xf numFmtId="9" fontId="0" fillId="14" borderId="0" xfId="7" applyFont="1" applyFill="1"/>
    <xf numFmtId="2" fontId="28" fillId="14" borderId="33" xfId="6" applyNumberFormat="1" applyFont="1" applyFill="1" applyBorder="1" applyAlignment="1">
      <alignment horizontal="right" vertical="center" wrapText="1"/>
    </xf>
    <xf numFmtId="0" fontId="0" fillId="0" borderId="88" xfId="0" applyBorder="1" applyAlignment="1">
      <alignment horizontal="left" vertical="center"/>
    </xf>
    <xf numFmtId="3" fontId="0" fillId="2" borderId="88" xfId="0" applyNumberFormat="1" applyFill="1" applyBorder="1" applyAlignment="1">
      <alignment horizontal="center" vertical="center"/>
    </xf>
    <xf numFmtId="2" fontId="0" fillId="4" borderId="88" xfId="0" applyNumberFormat="1" applyFill="1" applyBorder="1" applyAlignment="1">
      <alignment horizontal="right" vertical="center"/>
    </xf>
    <xf numFmtId="0" fontId="0" fillId="0" borderId="6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3" fontId="0" fillId="0" borderId="0" xfId="0" applyNumberFormat="1"/>
    <xf numFmtId="167" fontId="0" fillId="7" borderId="35" xfId="0" applyNumberFormat="1" applyFill="1" applyBorder="1"/>
    <xf numFmtId="167" fontId="28" fillId="14" borderId="0" xfId="0" applyNumberFormat="1" applyFont="1" applyFill="1"/>
    <xf numFmtId="164" fontId="28" fillId="14" borderId="49" xfId="6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6" borderId="46" xfId="0" applyFont="1" applyFill="1" applyBorder="1" applyAlignment="1">
      <alignment horizontal="left"/>
    </xf>
    <xf numFmtId="0" fontId="40" fillId="6" borderId="19" xfId="0" applyFont="1" applyFill="1" applyBorder="1" applyAlignment="1">
      <alignment horizontal="left"/>
    </xf>
    <xf numFmtId="0" fontId="40" fillId="6" borderId="18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36" xfId="0" applyBorder="1" applyAlignment="1">
      <alignment vertical="center" wrapText="1"/>
    </xf>
    <xf numFmtId="164" fontId="28" fillId="14" borderId="33" xfId="6" applyFont="1" applyFill="1" applyBorder="1" applyAlignment="1" applyProtection="1">
      <alignment vertical="center" wrapText="1"/>
    </xf>
    <xf numFmtId="0" fontId="35" fillId="14" borderId="33" xfId="0" applyFont="1" applyFill="1" applyBorder="1" applyAlignment="1" applyProtection="1">
      <alignment vertical="center" wrapText="1"/>
      <protection locked="0"/>
    </xf>
    <xf numFmtId="0" fontId="35" fillId="14" borderId="33" xfId="0" applyFont="1" applyFill="1" applyBorder="1" applyAlignment="1" applyProtection="1">
      <alignment horizontal="right" vertical="center" wrapText="1"/>
      <protection locked="0"/>
    </xf>
    <xf numFmtId="0" fontId="35" fillId="14" borderId="33" xfId="0" applyFont="1" applyFill="1" applyBorder="1" applyAlignment="1" applyProtection="1">
      <alignment horizontal="left" vertical="center" wrapText="1"/>
      <protection locked="0"/>
    </xf>
    <xf numFmtId="170" fontId="35" fillId="14" borderId="33" xfId="7" applyNumberFormat="1" applyFont="1" applyFill="1" applyBorder="1" applyAlignment="1" applyProtection="1">
      <alignment horizontal="right" vertical="center" wrapText="1"/>
      <protection locked="0"/>
    </xf>
    <xf numFmtId="0" fontId="28" fillId="6" borderId="21" xfId="0" applyFont="1" applyFill="1" applyBorder="1" applyAlignment="1" applyProtection="1">
      <alignment vertical="center"/>
      <protection locked="0"/>
    </xf>
    <xf numFmtId="0" fontId="28" fillId="6" borderId="36" xfId="0" applyFont="1" applyFill="1" applyBorder="1" applyAlignment="1" applyProtection="1">
      <alignment vertical="center"/>
      <protection locked="0"/>
    </xf>
    <xf numFmtId="0" fontId="0" fillId="15" borderId="0" xfId="0" applyFill="1" applyAlignment="1" applyProtection="1">
      <alignment horizontal="lef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9" fontId="0" fillId="15" borderId="0" xfId="7" applyFont="1" applyFill="1" applyAlignment="1" applyProtection="1">
      <alignment horizontal="left" vertical="center"/>
      <protection locked="0"/>
    </xf>
    <xf numFmtId="0" fontId="4" fillId="0" borderId="0" xfId="1" applyProtection="1">
      <protection locked="0"/>
    </xf>
    <xf numFmtId="0" fontId="0" fillId="0" borderId="0" xfId="0" applyFont="1"/>
    <xf numFmtId="0" fontId="41" fillId="0" borderId="0" xfId="0" applyFont="1" applyAlignment="1">
      <alignment vertical="center"/>
    </xf>
    <xf numFmtId="0" fontId="42" fillId="0" borderId="0" xfId="1" applyFont="1" applyAlignment="1">
      <alignment vertical="center"/>
    </xf>
    <xf numFmtId="0" fontId="28" fillId="6" borderId="21" xfId="0" applyFont="1" applyFill="1" applyBorder="1" applyAlignment="1" applyProtection="1">
      <alignment horizontal="right" vertical="center" wrapText="1"/>
      <protection locked="0"/>
    </xf>
    <xf numFmtId="0" fontId="28" fillId="6" borderId="33" xfId="0" applyFont="1" applyFill="1" applyBorder="1" applyAlignment="1" applyProtection="1">
      <alignment horizontal="right" vertical="center" wrapText="1"/>
      <protection locked="0"/>
    </xf>
    <xf numFmtId="0" fontId="12" fillId="14" borderId="14" xfId="0" applyFont="1" applyFill="1" applyBorder="1" applyAlignment="1">
      <alignment horizontal="left" vertical="top" wrapText="1"/>
    </xf>
    <xf numFmtId="0" fontId="2" fillId="6" borderId="18" xfId="0" applyFont="1" applyFill="1" applyBorder="1" applyAlignment="1">
      <alignment horizontal="center"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 textRotation="90"/>
    </xf>
    <xf numFmtId="0" fontId="2" fillId="6" borderId="23" xfId="0" applyFont="1" applyFill="1" applyBorder="1" applyAlignment="1">
      <alignment horizontal="center" vertical="center" textRotation="90"/>
    </xf>
    <xf numFmtId="0" fontId="2" fillId="6" borderId="24" xfId="0" applyFont="1" applyFill="1" applyBorder="1" applyAlignment="1">
      <alignment horizontal="center" vertical="center" textRotation="90"/>
    </xf>
    <xf numFmtId="0" fontId="2" fillId="6" borderId="13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" fillId="6" borderId="18" xfId="0" applyFont="1" applyFill="1" applyBorder="1" applyAlignment="1">
      <alignment horizontal="left"/>
    </xf>
    <xf numFmtId="0" fontId="1" fillId="6" borderId="46" xfId="0" applyFont="1" applyFill="1" applyBorder="1" applyAlignment="1">
      <alignment horizontal="left"/>
    </xf>
    <xf numFmtId="0" fontId="1" fillId="6" borderId="1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9" fillId="9" borderId="57" xfId="10" applyFont="1" applyFill="1" applyBorder="1" applyAlignment="1" applyProtection="1">
      <alignment horizontal="left" vertical="center" wrapText="1"/>
    </xf>
    <xf numFmtId="0" fontId="17" fillId="9" borderId="51" xfId="10" applyFont="1" applyFill="1" applyBorder="1" applyAlignment="1" applyProtection="1">
      <alignment horizontal="left" vertical="center"/>
    </xf>
    <xf numFmtId="0" fontId="18" fillId="9" borderId="51" xfId="10" applyFont="1" applyFill="1" applyBorder="1" applyAlignment="1" applyProtection="1">
      <alignment horizontal="center" vertical="center" wrapText="1"/>
    </xf>
    <xf numFmtId="0" fontId="18" fillId="9" borderId="53" xfId="10" applyFont="1" applyFill="1" applyBorder="1" applyAlignment="1" applyProtection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22" fillId="0" borderId="76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65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 textRotation="90"/>
    </xf>
    <xf numFmtId="0" fontId="2" fillId="6" borderId="8" xfId="0" applyFont="1" applyFill="1" applyBorder="1" applyAlignment="1">
      <alignment horizontal="center" vertical="center" textRotation="90"/>
    </xf>
    <xf numFmtId="0" fontId="2" fillId="6" borderId="9" xfId="0" applyFont="1" applyFill="1" applyBorder="1" applyAlignment="1">
      <alignment horizontal="center" vertical="center" textRotation="90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43" fillId="0" borderId="0" xfId="0" applyFont="1"/>
  </cellXfs>
  <cellStyles count="11">
    <cellStyle name="Komma 2" xfId="3" xr:uid="{D84C95B4-1121-46AB-870A-D7C94F3A2E73}"/>
    <cellStyle name="Link" xfId="1" builtinId="8"/>
    <cellStyle name="Link 2" xfId="4" xr:uid="{618BB48A-FB58-492F-A06B-283D4F31FC87}"/>
    <cellStyle name="Link 3" xfId="9" xr:uid="{60FDE6F0-603C-46C4-A5A7-2D83ECF9844E}"/>
    <cellStyle name="Prozent" xfId="7" builtinId="5"/>
    <cellStyle name="Standard" xfId="0" builtinId="0"/>
    <cellStyle name="Standard 2" xfId="5" xr:uid="{56EF5533-E95F-49DD-BFE7-9F665EF6098E}"/>
    <cellStyle name="Standard 3" xfId="2" xr:uid="{D148E8B1-DE4B-46EA-A1C0-260A965BD083}"/>
    <cellStyle name="Standard 4" xfId="8" xr:uid="{C63526F3-70C9-4050-AF6D-6747C2308692}"/>
    <cellStyle name="Standard_NEU_Zeitreihen_BPI" xfId="10" xr:uid="{6935DCE7-D175-449D-A725-0B14FA6363A4}"/>
    <cellStyle name="Währung" xfId="6" builtinId="4"/>
  </cellStyles>
  <dxfs count="0"/>
  <tableStyles count="0" defaultTableStyle="TableStyleMedium2" defaultPivotStyle="PivotStyleLight16"/>
  <colors>
    <mruColors>
      <color rgb="FFA3A9C2"/>
      <color rgb="FF201547"/>
      <color rgb="FF46639C"/>
      <color rgb="FF0046D2"/>
      <color rgb="FFF3F7FF"/>
      <color rgb="FFFFC9C9"/>
      <color rgb="FFE6007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Durchschnittliche Stellplatzkosten </a:t>
            </a:r>
            <a:r>
              <a:rPr lang="en-US" sz="1600" baseline="30000">
                <a:solidFill>
                  <a:sysClr val="windowText" lastClr="000000"/>
                </a:solidFill>
              </a:rPr>
              <a:t>*</a:t>
            </a:r>
            <a:endParaRPr lang="en-US" baseline="300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036305902550218"/>
          <c:y val="2.04036385953299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7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99-4AD8-88EF-C1D79117C533}"/>
              </c:ext>
            </c:extLst>
          </c:dPt>
          <c:dPt>
            <c:idx val="1"/>
            <c:bubble3D val="0"/>
            <c:spPr>
              <a:solidFill>
                <a:srgbClr val="20154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299-4AD8-88EF-C1D79117C533}"/>
              </c:ext>
            </c:extLst>
          </c:dPt>
          <c:dPt>
            <c:idx val="2"/>
            <c:bubble3D val="0"/>
            <c:spPr>
              <a:solidFill>
                <a:srgbClr val="A3A9C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99-4AD8-88EF-C1D79117C533}"/>
              </c:ext>
            </c:extLst>
          </c:dPt>
          <c:dLbls>
            <c:dLbl>
              <c:idx val="0"/>
              <c:layout>
                <c:manualLayout>
                  <c:x val="-6.2713014382514412E-3"/>
                  <c:y val="1.530272894649748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99-4AD8-88EF-C1D79117C533}"/>
                </c:ext>
              </c:extLst>
            </c:dLbl>
            <c:dLbl>
              <c:idx val="1"/>
              <c:layout>
                <c:manualLayout>
                  <c:x val="3.1356507191256915E-3"/>
                  <c:y val="-2.550454824416237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299-4AD8-88EF-C1D79117C533}"/>
                </c:ext>
              </c:extLst>
            </c:dLbl>
            <c:dLbl>
              <c:idx val="2"/>
              <c:layout>
                <c:manualLayout>
                  <c:x val="0"/>
                  <c:y val="2.040363859532997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99-4AD8-88EF-C1D79117C5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Tool_Frontend!$B$16:$B$18</c:f>
              <c:strCache>
                <c:ptCount val="3"/>
                <c:pt idx="0">
                  <c:v>Grunderwerbskosten</c:v>
                </c:pt>
                <c:pt idx="1">
                  <c:v>Errichtungskosten</c:v>
                </c:pt>
                <c:pt idx="2">
                  <c:v>Laufende Kosten</c:v>
                </c:pt>
              </c:strCache>
            </c:strRef>
          </c:cat>
          <c:val>
            <c:numRef>
              <c:f>Tool_Frontend!$C$16:$C$18</c:f>
              <c:numCache>
                <c:formatCode>_-* #,##0.00\ [$€-407]_-;\-* #,##0.00\ [$€-407]_-;_-* "-"??\ [$€-407]_-;_-@_-</c:formatCode>
                <c:ptCount val="3"/>
                <c:pt idx="0" formatCode="_-* #,##0.00\ &quot;€&quot;_-;\-* #,##0.00\ &quot;€&quot;_-;_-* &quot;-&quot;??\ &quot;€&quot;_-;_-@_-">
                  <c:v>301748.90625000017</c:v>
                </c:pt>
                <c:pt idx="1">
                  <c:v>3630634.8</c:v>
                </c:pt>
                <c:pt idx="2" formatCode="_-* #,##0.00\ &quot;€&quot;_-;\-* #,##0.00\ &quot;€&quot;_-;_-* &quot;-&quot;??\ &quot;€&quot;_-;_-@_-">
                  <c:v>966000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9-4AD8-88EF-C1D79117C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185194805686072"/>
          <c:y val="0.43742348635526751"/>
          <c:w val="0.36280190830574505"/>
          <c:h val="0.401060828548385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Gesamtkosten_Vergleich_Tourism!$B$20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Gesamtkosten_Vergleich_Tourism!$F$21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33AC3A9-53B3-4EAA-BEA3-D8A1E1B17AE4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80B-4405-83D1-46B2CD9D4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FF3970F-35EF-48D3-BE82-D83330DBC75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80B-4405-83D1-46B2CD9D4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B1F3579-F305-45B2-A4F6-9272EBBA14F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80B-4405-83D1-46B2CD9D4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08E09-D0A4-4239-A51D-6E1B1956EDC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80B-4405-83D1-46B2CD9D4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Gesamtkosten_Vergleich_Tourism!$D$22:$E$25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Verdichtungsraum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Gesamtkosten_Vergleich_Tourism!$F$22:$F$41</c15:sqref>
                  </c15:fullRef>
                </c:ext>
              </c:extLst>
              <c:f>Gesamtkosten_Vergleich_Tourism!$F$22:$F$25</c:f>
              <c:numCache>
                <c:formatCode>_-* #,##0.00\ "€"_-;\-* #,##0.00\ "€"_-;_-* "-"??\ "€"_-;_-@_-</c:formatCode>
                <c:ptCount val="4"/>
                <c:pt idx="0">
                  <c:v>4023.3187500000026</c:v>
                </c:pt>
                <c:pt idx="1">
                  <c:v>13411.062500000009</c:v>
                </c:pt>
                <c:pt idx="2">
                  <c:v>13411.062500000009</c:v>
                </c:pt>
                <c:pt idx="3">
                  <c:v>13411.062500000009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Gesamtkosten_Vergleich_Tourism!$G$22:$G$26</c15:f>
                <c15:dlblRangeCache>
                  <c:ptCount val="5"/>
                  <c:pt idx="0">
                    <c:v>8,05%</c:v>
                  </c:pt>
                  <c:pt idx="1">
                    <c:v>48,74%</c:v>
                  </c:pt>
                  <c:pt idx="2">
                    <c:v>42,21%</c:v>
                  </c:pt>
                  <c:pt idx="3">
                    <c:v>32,65%</c:v>
                  </c:pt>
                  <c:pt idx="4">
                    <c:v>1,93%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280B-4405-83D1-46B2CD9D44CE}"/>
            </c:ext>
          </c:extLst>
        </c:ser>
        <c:ser>
          <c:idx val="1"/>
          <c:order val="1"/>
          <c:tx>
            <c:strRef>
              <c:f>Gesamtkosten_Vergleich_Tourism!$H$21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FABBC0-C1EE-46D9-A6A9-38BF26A0950A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80B-4405-83D1-46B2CD9D4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0D92DD5-80AC-4A86-9BD5-F3C9D2AE949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80B-4405-83D1-46B2CD9D4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354B35C-F04C-430E-905F-F73E7281406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80B-4405-83D1-46B2CD9D4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699B791-5D5D-424C-8293-B10A64E9BDF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80B-4405-83D1-46B2CD9D4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Gesamtkosten_Vergleich_Tourism!$D$22:$E$25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Verdichtungsraum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Gesamtkosten_Vergleich_Tourism!$H$22:$H$41</c15:sqref>
                  </c15:fullRef>
                </c:ext>
              </c:extLst>
              <c:f>Gesamtkosten_Vergleich_Tourism!$H$22:$H$25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Gesamtkosten_Vergleich_Tourism!$I$22:$I$26</c15:f>
                <c15:dlblRangeCache>
                  <c:ptCount val="5"/>
                  <c:pt idx="0">
                    <c:v>72,63%</c:v>
                  </c:pt>
                  <c:pt idx="1">
                    <c:v>29,35%</c:v>
                  </c:pt>
                  <c:pt idx="2">
                    <c:v>34,60%</c:v>
                  </c:pt>
                  <c:pt idx="3">
                    <c:v>47,00%</c:v>
                  </c:pt>
                  <c:pt idx="4">
                    <c:v>80,90%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1-280B-4405-83D1-46B2CD9D44CE}"/>
            </c:ext>
          </c:extLst>
        </c:ser>
        <c:ser>
          <c:idx val="2"/>
          <c:order val="2"/>
          <c:tx>
            <c:strRef>
              <c:f>Gesamtkosten_Vergleich_Tourism!$J$20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389B144-7884-4087-8DFB-59617D7C8406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280B-4405-83D1-46B2CD9D44C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B1B7589-0065-4CA1-A872-1669C01D135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80B-4405-83D1-46B2CD9D44C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BDE0C7A-9ED0-414B-AEFA-9D909E29925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280B-4405-83D1-46B2CD9D44C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24280F6-0127-4A85-ABD2-0E2DDF2C188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280B-4405-83D1-46B2CD9D44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Gesamtkosten_Vergleich_Tourism!$D$22:$E$25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Verdichtungsraum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Gesamtkosten_Vergleich_Tourism!$J$22:$J$41</c15:sqref>
                  </c15:fullRef>
                </c:ext>
              </c:extLst>
              <c:f>Gesamtkosten_Vergleich_Tourism!$J$22:$J$25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Gesamtkosten_Vergleich_Tourism!$K$22:$K$26</c15:f>
                <c15:dlblRangeCache>
                  <c:ptCount val="5"/>
                  <c:pt idx="0">
                    <c:v>19,32%</c:v>
                  </c:pt>
                  <c:pt idx="1">
                    <c:v>21,91%</c:v>
                  </c:pt>
                  <c:pt idx="2">
                    <c:v>23,19%</c:v>
                  </c:pt>
                  <c:pt idx="3">
                    <c:v>20,35%</c:v>
                  </c:pt>
                  <c:pt idx="4">
                    <c:v>17,16%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32-280B-4405-83D1-46B2CD9D44C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Gesamtkosten_Vergleich_Tourism!$B$20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Gesamtkosten_Vergleich_Tourism!$F$21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87EE871-C04F-4D3D-9322-012900C731B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05B-477B-89AD-A478812674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7885EAA-3A6B-4E82-948A-AC89753F8CD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05B-477B-89AD-A478812674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4B0AF68-51D0-4AD3-90AD-2780B2E1D54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05B-477B-89AD-A478812674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FE19658-0585-4CA8-927C-E4F52C0CCD1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05B-477B-89AD-A47881267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Gesamtkosten_Vergleich_Tourism!$D$27:$E$30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Touristisch intensiv genutzter Verdichtungsraum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Gesamtkosten_Vergleich_Tourism!$F$22:$F$41</c15:sqref>
                  </c15:fullRef>
                </c:ext>
              </c:extLst>
              <c:f>Gesamtkosten_Vergleich_Tourism!$F$27:$F$30</c:f>
              <c:numCache>
                <c:formatCode>_-* #,##0.00\ "€"_-;\-* #,##0.00\ "€"_-;_-* "-"??\ "€"_-;_-@_-</c:formatCode>
                <c:ptCount val="4"/>
                <c:pt idx="0">
                  <c:v>4889.8339285714283</c:v>
                </c:pt>
                <c:pt idx="1">
                  <c:v>16299.446428571428</c:v>
                </c:pt>
                <c:pt idx="2">
                  <c:v>16299.446428571428</c:v>
                </c:pt>
                <c:pt idx="3">
                  <c:v>16299.446428571428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Gesamtkosten_Vergleich_Tourism!$G$22:$G$41</c15:f>
                <c15:dlblRangeCache>
                  <c:ptCount val="20"/>
                  <c:pt idx="0">
                    <c:v>8,05%</c:v>
                  </c:pt>
                  <c:pt idx="1">
                    <c:v>48,74%</c:v>
                  </c:pt>
                  <c:pt idx="2">
                    <c:v>42,21%</c:v>
                  </c:pt>
                  <c:pt idx="3">
                    <c:v>32,65%</c:v>
                  </c:pt>
                  <c:pt idx="4">
                    <c:v>1,93%</c:v>
                  </c:pt>
                  <c:pt idx="5">
                    <c:v>9,62%</c:v>
                  </c:pt>
                  <c:pt idx="6">
                    <c:v>53,61%</c:v>
                  </c:pt>
                  <c:pt idx="7">
                    <c:v>47,02%</c:v>
                  </c:pt>
                  <c:pt idx="8">
                    <c:v>37,07%</c:v>
                  </c:pt>
                  <c:pt idx="9">
                    <c:v>2,45%</c:v>
                  </c:pt>
                  <c:pt idx="10">
                    <c:v>8,10%</c:v>
                  </c:pt>
                  <c:pt idx="11">
                    <c:v>48,92%</c:v>
                  </c:pt>
                  <c:pt idx="12">
                    <c:v>42,38%</c:v>
                  </c:pt>
                  <c:pt idx="13">
                    <c:v>32,80%</c:v>
                  </c:pt>
                  <c:pt idx="14">
                    <c:v>1,51%</c:v>
                  </c:pt>
                  <c:pt idx="15">
                    <c:v>3,63%</c:v>
                  </c:pt>
                  <c:pt idx="16">
                    <c:v>29,04%</c:v>
                  </c:pt>
                  <c:pt idx="17">
                    <c:v>23,91%</c:v>
                  </c:pt>
                  <c:pt idx="18">
                    <c:v>17,26%</c:v>
                  </c:pt>
                  <c:pt idx="19">
                    <c:v>1,56%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05B-477B-89AD-A478812674BB}"/>
            </c:ext>
          </c:extLst>
        </c:ser>
        <c:ser>
          <c:idx val="1"/>
          <c:order val="1"/>
          <c:tx>
            <c:strRef>
              <c:f>Gesamtkosten_Vergleich_Tourism!$H$21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65B494D-801E-49FD-869F-E8AA165932C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205B-477B-89AD-A478812674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E964011-345C-46BF-8D97-BDD35AE9DDD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05B-477B-89AD-A478812674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A56092B-868F-4507-A980-311BFF38308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205B-477B-89AD-A478812674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DFA1B05-8778-4E68-A55E-7692D1CDBB3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205B-477B-89AD-A47881267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Gesamtkosten_Vergleich_Tourism!$D$27:$E$30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Touristisch intensiv genutzter Verdichtungsraum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Gesamtkosten_Vergleich_Tourism!$H$22:$H$41</c15:sqref>
                  </c15:fullRef>
                </c:ext>
              </c:extLst>
              <c:f>Gesamtkosten_Vergleich_Tourism!$H$27:$H$30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Gesamtkosten_Vergleich_Tourism!$I$22:$I$41</c15:f>
                <c15:dlblRangeCache>
                  <c:ptCount val="20"/>
                  <c:pt idx="0">
                    <c:v>72,63%</c:v>
                  </c:pt>
                  <c:pt idx="1">
                    <c:v>29,35%</c:v>
                  </c:pt>
                  <c:pt idx="2">
                    <c:v>34,60%</c:v>
                  </c:pt>
                  <c:pt idx="3">
                    <c:v>47,00%</c:v>
                  </c:pt>
                  <c:pt idx="4">
                    <c:v>80,90%</c:v>
                  </c:pt>
                  <c:pt idx="5">
                    <c:v>71,39%</c:v>
                  </c:pt>
                  <c:pt idx="6">
                    <c:v>26,56%</c:v>
                  </c:pt>
                  <c:pt idx="7">
                    <c:v>31,72%</c:v>
                  </c:pt>
                  <c:pt idx="8">
                    <c:v>43,91%</c:v>
                  </c:pt>
                  <c:pt idx="9">
                    <c:v>80,48%</c:v>
                  </c:pt>
                  <c:pt idx="10">
                    <c:v>72,59%</c:v>
                  </c:pt>
                  <c:pt idx="11">
                    <c:v>29,25%</c:v>
                  </c:pt>
                  <c:pt idx="12">
                    <c:v>34,50%</c:v>
                  </c:pt>
                  <c:pt idx="13">
                    <c:v>46,89%</c:v>
                  </c:pt>
                  <c:pt idx="14">
                    <c:v>81,25%</c:v>
                  </c:pt>
                  <c:pt idx="15">
                    <c:v>76,12%</c:v>
                  </c:pt>
                  <c:pt idx="16">
                    <c:v>40,63%</c:v>
                  </c:pt>
                  <c:pt idx="17">
                    <c:v>45,56%</c:v>
                  </c:pt>
                  <c:pt idx="18">
                    <c:v>57,74%</c:v>
                  </c:pt>
                  <c:pt idx="19">
                    <c:v>81,21%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205B-477B-89AD-A478812674BB}"/>
            </c:ext>
          </c:extLst>
        </c:ser>
        <c:ser>
          <c:idx val="2"/>
          <c:order val="2"/>
          <c:tx>
            <c:strRef>
              <c:f>Gesamtkosten_Vergleich_Tourism!$J$20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229EC7-EF6E-42CA-8052-91E53CD946B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205B-477B-89AD-A478812674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8AFCCF-EE59-461B-9C2B-B3DAC26D409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205B-477B-89AD-A478812674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7A22481-3367-4575-AAC3-3F0FA0B52BD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205B-477B-89AD-A478812674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2EFAB1C-7AE6-4814-9C75-163C3FADFEE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205B-477B-89AD-A478812674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Gesamtkosten_Vergleich_Tourism!$D$27:$E$30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Touristisch intensiv genutzter Verdichtungsraum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Gesamtkosten_Vergleich_Tourism!$J$22:$J$41</c15:sqref>
                  </c15:fullRef>
                </c:ext>
              </c:extLst>
              <c:f>Gesamtkosten_Vergleich_Tourism!$J$27:$J$30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Gesamtkosten_Vergleich_Tourism!$K$22:$K$41</c15:f>
                <c15:dlblRangeCache>
                  <c:ptCount val="20"/>
                  <c:pt idx="0">
                    <c:v>19,32%</c:v>
                  </c:pt>
                  <c:pt idx="1">
                    <c:v>21,91%</c:v>
                  </c:pt>
                  <c:pt idx="2">
                    <c:v>23,19%</c:v>
                  </c:pt>
                  <c:pt idx="3">
                    <c:v>20,35%</c:v>
                  </c:pt>
                  <c:pt idx="4">
                    <c:v>17,16%</c:v>
                  </c:pt>
                  <c:pt idx="5">
                    <c:v>18,99%</c:v>
                  </c:pt>
                  <c:pt idx="6">
                    <c:v>19,83%</c:v>
                  </c:pt>
                  <c:pt idx="7">
                    <c:v>21,26%</c:v>
                  </c:pt>
                  <c:pt idx="8">
                    <c:v>19,01%</c:v>
                  </c:pt>
                  <c:pt idx="9">
                    <c:v>17,07%</c:v>
                  </c:pt>
                  <c:pt idx="10">
                    <c:v>19,31%</c:v>
                  </c:pt>
                  <c:pt idx="11">
                    <c:v>21,83%</c:v>
                  </c:pt>
                  <c:pt idx="12">
                    <c:v>23,12%</c:v>
                  </c:pt>
                  <c:pt idx="13">
                    <c:v>20,31%</c:v>
                  </c:pt>
                  <c:pt idx="14">
                    <c:v>17,24%</c:v>
                  </c:pt>
                  <c:pt idx="15">
                    <c:v>20,25%</c:v>
                  </c:pt>
                  <c:pt idx="16">
                    <c:v>30,33%</c:v>
                  </c:pt>
                  <c:pt idx="17">
                    <c:v>30,53%</c:v>
                  </c:pt>
                  <c:pt idx="18">
                    <c:v>25,00%</c:v>
                  </c:pt>
                  <c:pt idx="19">
                    <c:v>17,23%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Gesamtkosten_Vergleich_Tourism!$J$22</c15:sqref>
                  <c15:dLbl>
                    <c:idx val="-1"/>
                    <c:dLblPos val="inBase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0-169C-47D0-A21F-725D715ADE0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205B-477B-89AD-A478812674B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Gesamtkosten_Vergleich_Tourism!$B$20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Gesamtkosten_Vergleich_Tourism!$F$21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37C4879-8EA1-4776-9D25-138D685DAA9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D6A9-4A49-B386-E7AC298E9F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F8FA4E2-B95D-49C5-BAC2-3CB896B1140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D6A9-4A49-B386-E7AC298E9F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475EDA-5D53-4ED1-A302-CAF2E0740A4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D6A9-4A49-B386-E7AC298E9F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CDE8EE9-C83E-4C0F-9626-49803DFA924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6A9-4A49-B386-E7AC298E9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Gesamtkosten_Vergleich_Tourism!$D$32:$E$35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Touristisch intensiv genutzter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Gesamtkosten_Vergleich_Tourism!$F$22:$F$41</c15:sqref>
                  </c15:fullRef>
                </c:ext>
              </c:extLst>
              <c:f>Gesamtkosten_Vergleich_Tourism!$F$32:$F$35</c:f>
              <c:numCache>
                <c:formatCode>_-* #,##0.00\ "€"_-;\-* #,##0.00\ "€"_-;_-* "-"??\ "€"_-;_-@_-</c:formatCode>
                <c:ptCount val="4"/>
                <c:pt idx="0">
                  <c:v>4051.5444444444443</c:v>
                </c:pt>
                <c:pt idx="1">
                  <c:v>13505.148148148148</c:v>
                </c:pt>
                <c:pt idx="2">
                  <c:v>13505.148148148148</c:v>
                </c:pt>
                <c:pt idx="3">
                  <c:v>13505.148148148148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Gesamtkosten_Vergleich_Tourism!$G$22:$G$41</c15:f>
                <c15:dlblRangeCache>
                  <c:ptCount val="20"/>
                  <c:pt idx="0">
                    <c:v>8,05%</c:v>
                  </c:pt>
                  <c:pt idx="1">
                    <c:v>48,74%</c:v>
                  </c:pt>
                  <c:pt idx="2">
                    <c:v>42,21%</c:v>
                  </c:pt>
                  <c:pt idx="3">
                    <c:v>32,65%</c:v>
                  </c:pt>
                  <c:pt idx="4">
                    <c:v>1,93%</c:v>
                  </c:pt>
                  <c:pt idx="5">
                    <c:v>9,62%</c:v>
                  </c:pt>
                  <c:pt idx="6">
                    <c:v>53,61%</c:v>
                  </c:pt>
                  <c:pt idx="7">
                    <c:v>47,02%</c:v>
                  </c:pt>
                  <c:pt idx="8">
                    <c:v>37,07%</c:v>
                  </c:pt>
                  <c:pt idx="9">
                    <c:v>2,45%</c:v>
                  </c:pt>
                  <c:pt idx="10">
                    <c:v>8,10%</c:v>
                  </c:pt>
                  <c:pt idx="11">
                    <c:v>48,92%</c:v>
                  </c:pt>
                  <c:pt idx="12">
                    <c:v>42,38%</c:v>
                  </c:pt>
                  <c:pt idx="13">
                    <c:v>32,80%</c:v>
                  </c:pt>
                  <c:pt idx="14">
                    <c:v>1,51%</c:v>
                  </c:pt>
                  <c:pt idx="15">
                    <c:v>3,63%</c:v>
                  </c:pt>
                  <c:pt idx="16">
                    <c:v>29,04%</c:v>
                  </c:pt>
                  <c:pt idx="17">
                    <c:v>23,91%</c:v>
                  </c:pt>
                  <c:pt idx="18">
                    <c:v>17,26%</c:v>
                  </c:pt>
                  <c:pt idx="19">
                    <c:v>1,56%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D6A9-4A49-B386-E7AC298E9F12}"/>
            </c:ext>
          </c:extLst>
        </c:ser>
        <c:ser>
          <c:idx val="1"/>
          <c:order val="1"/>
          <c:tx>
            <c:strRef>
              <c:f>Gesamtkosten_Vergleich_Tourism!$H$21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5DD4439-7554-44C9-B4B8-5CE0AED9AC9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D6A9-4A49-B386-E7AC298E9F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8BF16AC-DA40-4599-BFC0-41E77A768B9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D6A9-4A49-B386-E7AC298E9F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2813E8D-BD6F-42DD-8503-9D7A1CA7870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D6A9-4A49-B386-E7AC298E9F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49B5FBA-084C-42CF-98C6-AD87B6EE666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D6A9-4A49-B386-E7AC298E9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Gesamtkosten_Vergleich_Tourism!$D$32:$E$35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Touristisch intensiv genutzter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Gesamtkosten_Vergleich_Tourism!$H$22:$H$41</c15:sqref>
                  </c15:fullRef>
                </c:ext>
              </c:extLst>
              <c:f>Gesamtkosten_Vergleich_Tourism!$H$32:$H$35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Gesamtkosten_Vergleich_Tourism!$I$22:$I$41</c15:f>
                <c15:dlblRangeCache>
                  <c:ptCount val="20"/>
                  <c:pt idx="0">
                    <c:v>72,63%</c:v>
                  </c:pt>
                  <c:pt idx="1">
                    <c:v>29,35%</c:v>
                  </c:pt>
                  <c:pt idx="2">
                    <c:v>34,60%</c:v>
                  </c:pt>
                  <c:pt idx="3">
                    <c:v>47,00%</c:v>
                  </c:pt>
                  <c:pt idx="4">
                    <c:v>80,90%</c:v>
                  </c:pt>
                  <c:pt idx="5">
                    <c:v>71,39%</c:v>
                  </c:pt>
                  <c:pt idx="6">
                    <c:v>26,56%</c:v>
                  </c:pt>
                  <c:pt idx="7">
                    <c:v>31,72%</c:v>
                  </c:pt>
                  <c:pt idx="8">
                    <c:v>43,91%</c:v>
                  </c:pt>
                  <c:pt idx="9">
                    <c:v>80,48%</c:v>
                  </c:pt>
                  <c:pt idx="10">
                    <c:v>72,59%</c:v>
                  </c:pt>
                  <c:pt idx="11">
                    <c:v>29,25%</c:v>
                  </c:pt>
                  <c:pt idx="12">
                    <c:v>34,50%</c:v>
                  </c:pt>
                  <c:pt idx="13">
                    <c:v>46,89%</c:v>
                  </c:pt>
                  <c:pt idx="14">
                    <c:v>81,25%</c:v>
                  </c:pt>
                  <c:pt idx="15">
                    <c:v>76,12%</c:v>
                  </c:pt>
                  <c:pt idx="16">
                    <c:v>40,63%</c:v>
                  </c:pt>
                  <c:pt idx="17">
                    <c:v>45,56%</c:v>
                  </c:pt>
                  <c:pt idx="18">
                    <c:v>57,74%</c:v>
                  </c:pt>
                  <c:pt idx="19">
                    <c:v>81,21%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D6A9-4A49-B386-E7AC298E9F12}"/>
            </c:ext>
          </c:extLst>
        </c:ser>
        <c:ser>
          <c:idx val="2"/>
          <c:order val="2"/>
          <c:tx>
            <c:strRef>
              <c:f>Gesamtkosten_Vergleich_Tourism!$J$20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7A39822-6DED-4812-90E2-012004E3397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D6A9-4A49-B386-E7AC298E9F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5A3801-C6B9-4B4E-8B5A-613B7117791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D6A9-4A49-B386-E7AC298E9F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AB50FF-689E-4EDA-8996-BE59D6694F6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D6A9-4A49-B386-E7AC298E9F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00A4FF-E485-4091-8E41-E8D60DD8DAE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D6A9-4A49-B386-E7AC298E9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Gesamtkosten_Vergleich_Tourism!$D$32:$E$35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Touristisch intensiv genutzter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Gesamtkosten_Vergleich_Tourism!$J$22:$J$41</c15:sqref>
                  </c15:fullRef>
                </c:ext>
              </c:extLst>
              <c:f>Gesamtkosten_Vergleich_Tourism!$J$32:$J$35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Gesamtkosten_Vergleich_Tourism!$K$22:$K$41</c15:f>
                <c15:dlblRangeCache>
                  <c:ptCount val="20"/>
                  <c:pt idx="0">
                    <c:v>19,32%</c:v>
                  </c:pt>
                  <c:pt idx="1">
                    <c:v>21,91%</c:v>
                  </c:pt>
                  <c:pt idx="2">
                    <c:v>23,19%</c:v>
                  </c:pt>
                  <c:pt idx="3">
                    <c:v>20,35%</c:v>
                  </c:pt>
                  <c:pt idx="4">
                    <c:v>17,16%</c:v>
                  </c:pt>
                  <c:pt idx="5">
                    <c:v>18,99%</c:v>
                  </c:pt>
                  <c:pt idx="6">
                    <c:v>19,83%</c:v>
                  </c:pt>
                  <c:pt idx="7">
                    <c:v>21,26%</c:v>
                  </c:pt>
                  <c:pt idx="8">
                    <c:v>19,01%</c:v>
                  </c:pt>
                  <c:pt idx="9">
                    <c:v>17,07%</c:v>
                  </c:pt>
                  <c:pt idx="10">
                    <c:v>19,31%</c:v>
                  </c:pt>
                  <c:pt idx="11">
                    <c:v>21,83%</c:v>
                  </c:pt>
                  <c:pt idx="12">
                    <c:v>23,12%</c:v>
                  </c:pt>
                  <c:pt idx="13">
                    <c:v>20,31%</c:v>
                  </c:pt>
                  <c:pt idx="14">
                    <c:v>17,24%</c:v>
                  </c:pt>
                  <c:pt idx="15">
                    <c:v>20,25%</c:v>
                  </c:pt>
                  <c:pt idx="16">
                    <c:v>30,33%</c:v>
                  </c:pt>
                  <c:pt idx="17">
                    <c:v>30,53%</c:v>
                  </c:pt>
                  <c:pt idx="18">
                    <c:v>25,00%</c:v>
                  </c:pt>
                  <c:pt idx="19">
                    <c:v>17,23%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Gesamtkosten_Vergleich_Tourism!$J$22</c15:sqref>
                  <c15:dLbl>
                    <c:idx val="-1"/>
                    <c:dLblPos val="inBase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0-16A3-4346-BB03-EE054DD19C8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D6A9-4A49-B386-E7AC298E9F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Gesamtkosten_Vergleich_Tourism!$B$20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Gesamtkosten_Vergleich_Tourism!$F$21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8CBE18-86BD-429B-ABF1-225E737B0F7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8C7-4DD4-839E-D2A0353439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ECA076-863C-48B9-B8A9-B3067B35CB1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8C7-4DD4-839E-D2A0353439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2B86CC-5A03-4FC4-8028-421AD2DC8CB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8C7-4DD4-839E-D2A0353439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2CEED9F-A684-432A-92FF-9CA36431CB1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8C7-4DD4-839E-D2A0353439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Gesamtkosten_Vergleich_Tourism!$D$37:$E$40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Ländlicher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Gesamtkosten_Vergleich_Tourism!$F$22:$F$41</c15:sqref>
                  </c15:fullRef>
                </c:ext>
              </c:extLst>
              <c:f>Gesamtkosten_Vergleich_Tourism!$F$37:$F$40</c:f>
              <c:numCache>
                <c:formatCode>_-* #,##0.00\ "€"_-;\-* #,##0.00\ "€"_-;_-* "-"??\ "€"_-;_-@_-</c:formatCode>
                <c:ptCount val="4"/>
                <c:pt idx="0">
                  <c:v>1731.3224358974369</c:v>
                </c:pt>
                <c:pt idx="1">
                  <c:v>5771.0747863247898</c:v>
                </c:pt>
                <c:pt idx="2">
                  <c:v>5771.0747863247898</c:v>
                </c:pt>
                <c:pt idx="3">
                  <c:v>5771.0747863247898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Gesamtkosten_Vergleich_Tourism!$G$22:$G$41</c15:f>
                <c15:dlblRangeCache>
                  <c:ptCount val="20"/>
                  <c:pt idx="0">
                    <c:v>8,05%</c:v>
                  </c:pt>
                  <c:pt idx="1">
                    <c:v>48,74%</c:v>
                  </c:pt>
                  <c:pt idx="2">
                    <c:v>42,21%</c:v>
                  </c:pt>
                  <c:pt idx="3">
                    <c:v>32,65%</c:v>
                  </c:pt>
                  <c:pt idx="4">
                    <c:v>1,93%</c:v>
                  </c:pt>
                  <c:pt idx="5">
                    <c:v>9,62%</c:v>
                  </c:pt>
                  <c:pt idx="6">
                    <c:v>53,61%</c:v>
                  </c:pt>
                  <c:pt idx="7">
                    <c:v>47,02%</c:v>
                  </c:pt>
                  <c:pt idx="8">
                    <c:v>37,07%</c:v>
                  </c:pt>
                  <c:pt idx="9">
                    <c:v>2,45%</c:v>
                  </c:pt>
                  <c:pt idx="10">
                    <c:v>8,10%</c:v>
                  </c:pt>
                  <c:pt idx="11">
                    <c:v>48,92%</c:v>
                  </c:pt>
                  <c:pt idx="12">
                    <c:v>42,38%</c:v>
                  </c:pt>
                  <c:pt idx="13">
                    <c:v>32,80%</c:v>
                  </c:pt>
                  <c:pt idx="14">
                    <c:v>1,51%</c:v>
                  </c:pt>
                  <c:pt idx="15">
                    <c:v>3,63%</c:v>
                  </c:pt>
                  <c:pt idx="16">
                    <c:v>29,04%</c:v>
                  </c:pt>
                  <c:pt idx="17">
                    <c:v>23,91%</c:v>
                  </c:pt>
                  <c:pt idx="18">
                    <c:v>17,26%</c:v>
                  </c:pt>
                  <c:pt idx="19">
                    <c:v>1,56%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28C7-4DD4-839E-D2A035343922}"/>
            </c:ext>
          </c:extLst>
        </c:ser>
        <c:ser>
          <c:idx val="1"/>
          <c:order val="1"/>
          <c:tx>
            <c:strRef>
              <c:f>Gesamtkosten_Vergleich_Tourism!$H$21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3077EBE-64AE-44DE-9EDE-D4729317CB0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28C7-4DD4-839E-D2A0353439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04E43A3-9F50-4C56-85D8-6CE135CE457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28C7-4DD4-839E-D2A0353439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B0CD483-FEE5-4EDB-B3B8-5ED5DDA3E8A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28C7-4DD4-839E-D2A0353439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5D1622-C253-4005-84C7-81FE73C3A52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28C7-4DD4-839E-D2A0353439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Gesamtkosten_Vergleich_Tourism!$D$37:$E$40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Ländlicher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Gesamtkosten_Vergleich_Tourism!$H$22:$H$41</c15:sqref>
                  </c15:fullRef>
                </c:ext>
              </c:extLst>
              <c:f>Gesamtkosten_Vergleich_Tourism!$H$37:$H$40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Gesamtkosten_Vergleich_Tourism!$I$22:$I$41</c15:f>
                <c15:dlblRangeCache>
                  <c:ptCount val="20"/>
                  <c:pt idx="0">
                    <c:v>72,63%</c:v>
                  </c:pt>
                  <c:pt idx="1">
                    <c:v>29,35%</c:v>
                  </c:pt>
                  <c:pt idx="2">
                    <c:v>34,60%</c:v>
                  </c:pt>
                  <c:pt idx="3">
                    <c:v>47,00%</c:v>
                  </c:pt>
                  <c:pt idx="4">
                    <c:v>80,90%</c:v>
                  </c:pt>
                  <c:pt idx="5">
                    <c:v>71,39%</c:v>
                  </c:pt>
                  <c:pt idx="6">
                    <c:v>26,56%</c:v>
                  </c:pt>
                  <c:pt idx="7">
                    <c:v>31,72%</c:v>
                  </c:pt>
                  <c:pt idx="8">
                    <c:v>43,91%</c:v>
                  </c:pt>
                  <c:pt idx="9">
                    <c:v>80,48%</c:v>
                  </c:pt>
                  <c:pt idx="10">
                    <c:v>72,59%</c:v>
                  </c:pt>
                  <c:pt idx="11">
                    <c:v>29,25%</c:v>
                  </c:pt>
                  <c:pt idx="12">
                    <c:v>34,50%</c:v>
                  </c:pt>
                  <c:pt idx="13">
                    <c:v>46,89%</c:v>
                  </c:pt>
                  <c:pt idx="14">
                    <c:v>81,25%</c:v>
                  </c:pt>
                  <c:pt idx="15">
                    <c:v>76,12%</c:v>
                  </c:pt>
                  <c:pt idx="16">
                    <c:v>40,63%</c:v>
                  </c:pt>
                  <c:pt idx="17">
                    <c:v>45,56%</c:v>
                  </c:pt>
                  <c:pt idx="18">
                    <c:v>57,74%</c:v>
                  </c:pt>
                  <c:pt idx="19">
                    <c:v>81,21%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28C7-4DD4-839E-D2A035343922}"/>
            </c:ext>
          </c:extLst>
        </c:ser>
        <c:ser>
          <c:idx val="2"/>
          <c:order val="2"/>
          <c:tx>
            <c:strRef>
              <c:f>Gesamtkosten_Vergleich_Tourism!$J$20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4717CC6-D248-47C0-94E7-C999DA968A2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28C7-4DD4-839E-D2A03534392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98767AB-31B0-4BE7-A15A-135436FD5E8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28C7-4DD4-839E-D2A03534392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938F646-DF3D-4CB9-A6D0-B36AD6A4E2E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28C7-4DD4-839E-D2A03534392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C152615-8AFD-4D78-9089-F1512A21CA0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28C7-4DD4-839E-D2A0353439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Gesamtkosten_Vergleich_Tourism!$D$37:$E$40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Ländlicher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Gesamtkosten_Vergleich_Tourism!$J$22:$J$41</c15:sqref>
                  </c15:fullRef>
                </c:ext>
              </c:extLst>
              <c:f>Gesamtkosten_Vergleich_Tourism!$J$37:$J$40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Gesamtkosten_Vergleich_Tourism!$K$22:$K$41</c15:f>
                <c15:dlblRangeCache>
                  <c:ptCount val="20"/>
                  <c:pt idx="0">
                    <c:v>19,32%</c:v>
                  </c:pt>
                  <c:pt idx="1">
                    <c:v>21,91%</c:v>
                  </c:pt>
                  <c:pt idx="2">
                    <c:v>23,19%</c:v>
                  </c:pt>
                  <c:pt idx="3">
                    <c:v>20,35%</c:v>
                  </c:pt>
                  <c:pt idx="4">
                    <c:v>17,16%</c:v>
                  </c:pt>
                  <c:pt idx="5">
                    <c:v>18,99%</c:v>
                  </c:pt>
                  <c:pt idx="6">
                    <c:v>19,83%</c:v>
                  </c:pt>
                  <c:pt idx="7">
                    <c:v>21,26%</c:v>
                  </c:pt>
                  <c:pt idx="8">
                    <c:v>19,01%</c:v>
                  </c:pt>
                  <c:pt idx="9">
                    <c:v>17,07%</c:v>
                  </c:pt>
                  <c:pt idx="10">
                    <c:v>19,31%</c:v>
                  </c:pt>
                  <c:pt idx="11">
                    <c:v>21,83%</c:v>
                  </c:pt>
                  <c:pt idx="12">
                    <c:v>23,12%</c:v>
                  </c:pt>
                  <c:pt idx="13">
                    <c:v>20,31%</c:v>
                  </c:pt>
                  <c:pt idx="14">
                    <c:v>17,24%</c:v>
                  </c:pt>
                  <c:pt idx="15">
                    <c:v>20,25%</c:v>
                  </c:pt>
                  <c:pt idx="16">
                    <c:v>30,33%</c:v>
                  </c:pt>
                  <c:pt idx="17">
                    <c:v>30,53%</c:v>
                  </c:pt>
                  <c:pt idx="18">
                    <c:v>25,00%</c:v>
                  </c:pt>
                  <c:pt idx="19">
                    <c:v>17,23%</c:v>
                  </c:pt>
                </c15:dlblRangeCache>
              </c15:datalabelsRange>
            </c:ext>
            <c:ext xmlns:c15="http://schemas.microsoft.com/office/drawing/2012/chart" uri="{02D57815-91ED-43cb-92C2-25804820EDAC}">
              <c15:categoryFilterExceptions>
                <c15:categoryFilterException>
                  <c15:sqref>Gesamtkosten_Vergleich_Tourism!$J$22</c15:sqref>
                  <c15:dLbl>
                    <c:idx val="-1"/>
                    <c:dLblPos val="inBase"/>
                    <c:showLegendKey val="0"/>
                    <c:showVal val="0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1"/>
                      </c:ext>
                      <c:ext xmlns:c16="http://schemas.microsoft.com/office/drawing/2014/chart" uri="{C3380CC4-5D6E-409C-BE32-E72D297353CC}">
                        <c16:uniqueId val="{00000000-5EEC-4E15-9331-895D8F843A1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28C7-4DD4-839E-D2A0353439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100" b="0" i="0" u="none" strike="noStrike" kern="1200" spc="0" baseline="0">
                <a:solidFill>
                  <a:sysClr val="windowText" lastClr="000000"/>
                </a:solidFill>
              </a:rPr>
              <a:t>Schwankungsbreiten Errichtungs- und Laufende Kosten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Gesamtkosten_Schwankungsbreite!$C$6</c:f>
              <c:strCache>
                <c:ptCount val="1"/>
                <c:pt idx="0">
                  <c:v>err_Min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cat>
            <c:strRef>
              <c:f>Gesamtkosten_Schwankungsbreite!$B$7:$B$21</c:f>
              <c:strCache>
                <c:ptCount val="13"/>
                <c:pt idx="0">
                  <c:v>Tiefgarage</c:v>
                </c:pt>
                <c:pt idx="3">
                  <c:v>Oberirdischer Stellplatz, offen</c:v>
                </c:pt>
                <c:pt idx="6">
                  <c:v>Oberirdischer Stellplatz, überdacht</c:v>
                </c:pt>
                <c:pt idx="9">
                  <c:v>Oberirdischer Stellplatz, Garage</c:v>
                </c:pt>
                <c:pt idx="12">
                  <c:v>Stellplatz ÖR/Parkstreifen</c:v>
                </c:pt>
              </c:strCache>
            </c:strRef>
          </c:cat>
          <c:val>
            <c:numRef>
              <c:f>Gesamtkosten_Schwankungsbreite!$C$7:$C$21</c:f>
              <c:numCache>
                <c:formatCode>_-* #,##0.00\ "€"_-;\-* #,##0.00\ "€"_-;_-* "-"??\ "€"_-;_-@_-</c:formatCode>
                <c:ptCount val="15"/>
                <c:pt idx="0">
                  <c:v>16545</c:v>
                </c:pt>
                <c:pt idx="3">
                  <c:v>2206</c:v>
                </c:pt>
                <c:pt idx="6">
                  <c:v>5515</c:v>
                </c:pt>
                <c:pt idx="9">
                  <c:v>9375.5</c:v>
                </c:pt>
                <c:pt idx="12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18-496B-808D-B746844A126F}"/>
            </c:ext>
          </c:extLst>
        </c:ser>
        <c:ser>
          <c:idx val="1"/>
          <c:order val="1"/>
          <c:tx>
            <c:strRef>
              <c:f>Gesamtkosten_Schwankungsbreite!$D$6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cat>
            <c:strRef>
              <c:f>Gesamtkosten_Schwankungsbreite!$B$7:$B$21</c:f>
              <c:strCache>
                <c:ptCount val="13"/>
                <c:pt idx="0">
                  <c:v>Tiefgarage</c:v>
                </c:pt>
                <c:pt idx="3">
                  <c:v>Oberirdischer Stellplatz, offen</c:v>
                </c:pt>
                <c:pt idx="6">
                  <c:v>Oberirdischer Stellplatz, überdacht</c:v>
                </c:pt>
                <c:pt idx="9">
                  <c:v>Oberirdischer Stellplatz, Garage</c:v>
                </c:pt>
                <c:pt idx="12">
                  <c:v>Stellplatz ÖR/Parkstreifen</c:v>
                </c:pt>
              </c:strCache>
            </c:strRef>
          </c:cat>
          <c:val>
            <c:numRef>
              <c:f>Gesamtkosten_Schwankungsbreite!$D$7:$D$21</c:f>
              <c:numCache>
                <c:formatCode>_-* #,##0.00\ "€"_-;\-* #,##0.00\ "€"_-;_-* "-"??\ "€"_-;_-@_-</c:formatCode>
                <c:ptCount val="15"/>
                <c:pt idx="1">
                  <c:v>36306.347999999998</c:v>
                </c:pt>
                <c:pt idx="4">
                  <c:v>8075.7983333333332</c:v>
                </c:pt>
                <c:pt idx="7">
                  <c:v>10995.334285714287</c:v>
                </c:pt>
                <c:pt idx="10">
                  <c:v>19306.63625</c:v>
                </c:pt>
                <c:pt idx="13">
                  <c:v>8075.7983333333332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18-496B-808D-B746844A126F}"/>
            </c:ext>
          </c:extLst>
        </c:ser>
        <c:ser>
          <c:idx val="2"/>
          <c:order val="2"/>
          <c:tx>
            <c:strRef>
              <c:f>Gesamtkosten_Schwankungsbreite!$E$6</c:f>
              <c:strCache>
                <c:ptCount val="1"/>
                <c:pt idx="0">
                  <c:v>err_Max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cat>
            <c:strRef>
              <c:f>Gesamtkosten_Schwankungsbreite!$B$7:$B$21</c:f>
              <c:strCache>
                <c:ptCount val="13"/>
                <c:pt idx="0">
                  <c:v>Tiefgarage</c:v>
                </c:pt>
                <c:pt idx="3">
                  <c:v>Oberirdischer Stellplatz, offen</c:v>
                </c:pt>
                <c:pt idx="6">
                  <c:v>Oberirdischer Stellplatz, überdacht</c:v>
                </c:pt>
                <c:pt idx="9">
                  <c:v>Oberirdischer Stellplatz, Garage</c:v>
                </c:pt>
                <c:pt idx="12">
                  <c:v>Stellplatz ÖR/Parkstreifen</c:v>
                </c:pt>
              </c:strCache>
            </c:strRef>
          </c:cat>
          <c:val>
            <c:numRef>
              <c:f>Gesamtkosten_Schwankungsbreite!$E$7:$E$21</c:f>
              <c:numCache>
                <c:formatCode>_-* #,##0.00\ "€"_-;\-* #,##0.00\ "€"_-;_-* "-"??\ "€"_-;_-@_-</c:formatCode>
                <c:ptCount val="15"/>
                <c:pt idx="2">
                  <c:v>68165.399999999994</c:v>
                </c:pt>
                <c:pt idx="5">
                  <c:v>15905.26</c:v>
                </c:pt>
                <c:pt idx="8">
                  <c:v>20449.62</c:v>
                </c:pt>
                <c:pt idx="11">
                  <c:v>31810.52</c:v>
                </c:pt>
                <c:pt idx="14">
                  <c:v>15905.26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18-496B-808D-B746844A126F}"/>
            </c:ext>
          </c:extLst>
        </c:ser>
        <c:ser>
          <c:idx val="3"/>
          <c:order val="3"/>
          <c:tx>
            <c:strRef>
              <c:f>Gesamtkosten_Schwankungsbreite!$F$6</c:f>
              <c:strCache>
                <c:ptCount val="1"/>
                <c:pt idx="0">
                  <c:v>lauf_Min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cat>
            <c:strRef>
              <c:f>Gesamtkosten_Schwankungsbreite!$B$7:$B$21</c:f>
              <c:strCache>
                <c:ptCount val="13"/>
                <c:pt idx="0">
                  <c:v>Tiefgarage</c:v>
                </c:pt>
                <c:pt idx="3">
                  <c:v>Oberirdischer Stellplatz, offen</c:v>
                </c:pt>
                <c:pt idx="6">
                  <c:v>Oberirdischer Stellplatz, überdacht</c:v>
                </c:pt>
                <c:pt idx="9">
                  <c:v>Oberirdischer Stellplatz, Garage</c:v>
                </c:pt>
                <c:pt idx="12">
                  <c:v>Stellplatz ÖR/Parkstreifen</c:v>
                </c:pt>
              </c:strCache>
            </c:strRef>
          </c:cat>
          <c:val>
            <c:numRef>
              <c:f>Gesamtkosten_Schwankungsbreite!$F$7:$F$21</c:f>
              <c:numCache>
                <c:formatCode>_-* #,##0.00\ "€"_-;\-* #,##0.00\ "€"_-;_-* "-"??\ "€"_-;_-@_-</c:formatCode>
                <c:ptCount val="15"/>
                <c:pt idx="0">
                  <c:v>2400</c:v>
                </c:pt>
                <c:pt idx="3">
                  <c:v>840</c:v>
                </c:pt>
                <c:pt idx="6">
                  <c:v>840</c:v>
                </c:pt>
                <c:pt idx="9">
                  <c:v>2400</c:v>
                </c:pt>
                <c:pt idx="12">
                  <c:v>238.73684210526363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18-496B-808D-B746844A126F}"/>
            </c:ext>
          </c:extLst>
        </c:ser>
        <c:ser>
          <c:idx val="4"/>
          <c:order val="4"/>
          <c:tx>
            <c:strRef>
              <c:f>Gesamtkosten_Schwankungsbreite!$G$6</c:f>
              <c:strCache>
                <c:ptCount val="1"/>
                <c:pt idx="0">
                  <c:v>Laufende Kosten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cat>
            <c:strRef>
              <c:f>Gesamtkosten_Schwankungsbreite!$B$7:$B$21</c:f>
              <c:strCache>
                <c:ptCount val="13"/>
                <c:pt idx="0">
                  <c:v>Tiefgarage</c:v>
                </c:pt>
                <c:pt idx="3">
                  <c:v>Oberirdischer Stellplatz, offen</c:v>
                </c:pt>
                <c:pt idx="6">
                  <c:v>Oberirdischer Stellplatz, überdacht</c:v>
                </c:pt>
                <c:pt idx="9">
                  <c:v>Oberirdischer Stellplatz, Garage</c:v>
                </c:pt>
                <c:pt idx="12">
                  <c:v>Stellplatz ÖR/Parkstreifen</c:v>
                </c:pt>
              </c:strCache>
            </c:strRef>
          </c:cat>
          <c:val>
            <c:numRef>
              <c:f>Gesamtkosten_Schwankungsbreite!$G$7:$G$21</c:f>
              <c:numCache>
                <c:formatCode>_-* #,##0.00\ "€"_-;\-* #,##0.00\ "€"_-;_-* "-"??\ "€"_-;_-@_-</c:formatCode>
                <c:ptCount val="15"/>
                <c:pt idx="1">
                  <c:v>9660</c:v>
                </c:pt>
                <c:pt idx="4">
                  <c:v>6028</c:v>
                </c:pt>
                <c:pt idx="7">
                  <c:v>7368</c:v>
                </c:pt>
                <c:pt idx="10">
                  <c:v>8360</c:v>
                </c:pt>
                <c:pt idx="13">
                  <c:v>1713.2210526315823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18-496B-808D-B746844A126F}"/>
            </c:ext>
          </c:extLst>
        </c:ser>
        <c:ser>
          <c:idx val="5"/>
          <c:order val="5"/>
          <c:tx>
            <c:strRef>
              <c:f>Gesamtkosten_Schwankungsbreite!$H$6</c:f>
              <c:strCache>
                <c:ptCount val="1"/>
                <c:pt idx="0">
                  <c:v>lauf_Max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cat>
            <c:strRef>
              <c:f>Gesamtkosten_Schwankungsbreite!$B$7:$B$21</c:f>
              <c:strCache>
                <c:ptCount val="13"/>
                <c:pt idx="0">
                  <c:v>Tiefgarage</c:v>
                </c:pt>
                <c:pt idx="3">
                  <c:v>Oberirdischer Stellplatz, offen</c:v>
                </c:pt>
                <c:pt idx="6">
                  <c:v>Oberirdischer Stellplatz, überdacht</c:v>
                </c:pt>
                <c:pt idx="9">
                  <c:v>Oberirdischer Stellplatz, Garage</c:v>
                </c:pt>
                <c:pt idx="12">
                  <c:v>Stellplatz ÖR/Parkstreifen</c:v>
                </c:pt>
              </c:strCache>
            </c:strRef>
          </c:cat>
          <c:val>
            <c:numRef>
              <c:f>Gesamtkosten_Schwankungsbreite!$H$7:$H$21</c:f>
              <c:numCache>
                <c:formatCode>_-* #,##0.00\ "€"_-;\-* #,##0.00\ "€"_-;_-* "-"??\ "€"_-;_-@_-</c:formatCode>
                <c:ptCount val="15"/>
                <c:pt idx="2">
                  <c:v>19920</c:v>
                </c:pt>
                <c:pt idx="5">
                  <c:v>14880</c:v>
                </c:pt>
                <c:pt idx="8">
                  <c:v>14880</c:v>
                </c:pt>
                <c:pt idx="11">
                  <c:v>19920</c:v>
                </c:pt>
                <c:pt idx="14">
                  <c:v>4229.0526315789557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18-496B-808D-B746844A1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4954943"/>
        <c:axId val="1564952063"/>
      </c:barChart>
      <c:catAx>
        <c:axId val="156495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4952063"/>
        <c:crosses val="autoZero"/>
        <c:auto val="1"/>
        <c:lblAlgn val="ctr"/>
        <c:lblOffset val="100"/>
        <c:noMultiLvlLbl val="0"/>
      </c:catAx>
      <c:valAx>
        <c:axId val="156495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6495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Gesamtkosten_Vergleich_URTyp!$B$19</c:f>
          <c:strCache>
            <c:ptCount val="1"/>
            <c:pt idx="0">
              <c:v>Durchschnittliche Kosten für 1 Stp. (Betriebsdauer 20 Jahre) differenziert nach Raum- und Stellplatztyp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Gesamtkosten_Vergleich_URTyp!$F$21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EF85203-7A72-49FD-BA8C-E2673AFDE663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304-4609-845B-200491BCC7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9B2DA6-6A4C-43BF-81B5-A807CE89414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304-4609-845B-200491BCC7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4C087C8-E9E7-4D98-A1AA-B5945CA33C3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304-4609-845B-200491BCC7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2D5AAE0-65DC-4837-9E9D-501FC710CF1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304-4609-845B-200491BCC7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3BE824-91BA-492B-8ED3-6950A295FB5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304-4609-845B-200491BCC7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B87BA0A-051C-42E5-A1FC-FC8EED93825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304-4609-845B-200491BCC76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46D94DC-258C-4385-85A6-A8D8CF9A079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304-4609-845B-200491BCC76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0A61435-FAA0-439E-808A-97F45B38407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304-4609-845B-200491BCC76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0722B5E-5FAA-42A6-8A2E-C546AB7A78C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304-4609-845B-200491BCC76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18E38AA-3336-49EB-8B07-24E4D873499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304-4609-845B-200491BCC76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A58D10-EC8B-41B3-93BB-E7207BB1585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304-4609-845B-200491BCC76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000E965-06BC-4AC7-BFE7-2FFEAF892F4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B304-4609-845B-200491BCC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(Gesamtkosten_Vergleich_URTyp!$D$22:$E$25,Gesamtkosten_Vergleich_URTyp!$D$27:$E$30,Gesamtkosten_Vergleich_URTyp!$D$32:$E$35)</c:f>
              <c:multiLvlStrCache>
                <c:ptCount val="12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</c:lvl>
                <c:lvl>
                  <c:pt idx="0">
                    <c:v>Urban</c:v>
                  </c:pt>
                  <c:pt idx="4">
                    <c:v>Suburban</c:v>
                  </c:pt>
                  <c:pt idx="8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Gesamtkosten_Vergleich_URTyp!$F$22:$F$36</c15:sqref>
                  </c15:fullRef>
                </c:ext>
              </c:extLst>
              <c:f>(Gesamtkosten_Vergleich_URTyp!$F$22:$F$25,Gesamtkosten_Vergleich_URTyp!$F$27:$F$30,Gesamtkosten_Vergleich_URTyp!$F$32:$F$35)</c:f>
              <c:numCache>
                <c:formatCode>_-* #,##0.00\ "€"_-;\-* #,##0.00\ "€"_-;_-* "-"??\ "€"_-;_-@_-</c:formatCode>
                <c:ptCount val="12"/>
                <c:pt idx="0">
                  <c:v>13946.625</c:v>
                </c:pt>
                <c:pt idx="1">
                  <c:v>46488.75</c:v>
                </c:pt>
                <c:pt idx="2">
                  <c:v>46488.75</c:v>
                </c:pt>
                <c:pt idx="3">
                  <c:v>46488.75</c:v>
                </c:pt>
                <c:pt idx="4">
                  <c:v>4616.6624999999995</c:v>
                </c:pt>
                <c:pt idx="5">
                  <c:v>15388.874999999998</c:v>
                </c:pt>
                <c:pt idx="6">
                  <c:v>15388.874999999998</c:v>
                </c:pt>
                <c:pt idx="7">
                  <c:v>15388.874999999998</c:v>
                </c:pt>
                <c:pt idx="8">
                  <c:v>2577.6417857142883</c:v>
                </c:pt>
                <c:pt idx="9">
                  <c:v>8592.1392857142946</c:v>
                </c:pt>
                <c:pt idx="10">
                  <c:v>8592.1392857142946</c:v>
                </c:pt>
                <c:pt idx="11">
                  <c:v>8592.1392857142946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Gesamtkosten_Vergleich_URTyp!$G$22:$G$36</c15:f>
                <c15:dlblRangeCache>
                  <c:ptCount val="15"/>
                  <c:pt idx="0">
                    <c:v>23,28%</c:v>
                  </c:pt>
                  <c:pt idx="1">
                    <c:v>76,72%</c:v>
                  </c:pt>
                  <c:pt idx="2">
                    <c:v>71,68%</c:v>
                  </c:pt>
                  <c:pt idx="3">
                    <c:v>62,69%</c:v>
                  </c:pt>
                  <c:pt idx="4">
                    <c:v>1,31%</c:v>
                  </c:pt>
                  <c:pt idx="5">
                    <c:v>9,13%</c:v>
                  </c:pt>
                  <c:pt idx="6">
                    <c:v>52,18%</c:v>
                  </c:pt>
                  <c:pt idx="7">
                    <c:v>45,59%</c:v>
                  </c:pt>
                  <c:pt idx="8">
                    <c:v>35,74%</c:v>
                  </c:pt>
                  <c:pt idx="9">
                    <c:v>2,11%</c:v>
                  </c:pt>
                  <c:pt idx="10">
                    <c:v>5,31%</c:v>
                  </c:pt>
                  <c:pt idx="11">
                    <c:v>37,86%</c:v>
                  </c:pt>
                  <c:pt idx="12">
                    <c:v>31,88%</c:v>
                  </c:pt>
                  <c:pt idx="13">
                    <c:v>23,70%</c:v>
                  </c:pt>
                  <c:pt idx="14">
                    <c:v>1,60%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B304-4609-845B-200491BCC764}"/>
            </c:ext>
          </c:extLst>
        </c:ser>
        <c:ser>
          <c:idx val="1"/>
          <c:order val="1"/>
          <c:tx>
            <c:strRef>
              <c:f>Gesamtkosten_Vergleich_URTyp!$H$21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01ED85E-9351-44DB-ACD0-1F6BBB1E3046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304-4609-845B-200491BCC7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26D3CAA-9946-4A69-95ED-5F9DB8B4404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304-4609-845B-200491BCC7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0C403CA-8AD7-4622-98AC-0EEC89978DD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B304-4609-845B-200491BCC7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2DA8C84-3231-4292-A53C-0B5108E7370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B304-4609-845B-200491BCC7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B64D47-1D53-43A5-8927-BF0EDCCE8A0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304-4609-845B-200491BCC7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F023D91-11FA-459E-B97A-E7EEC88743B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B304-4609-845B-200491BCC76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6A4CD8F-8012-4621-9D35-8C07D88F0E0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B304-4609-845B-200491BCC76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C361DC3-A9B5-43F6-B3E6-FC83E8D5195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B304-4609-845B-200491BCC76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9EA607B-E3AF-4E71-8EA8-D45EB6D55FD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304-4609-845B-200491BCC76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52F7851-AFCB-44D8-87F1-56E9D72FB87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B304-4609-845B-200491BCC76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0978915-BD3E-4EB6-BBF0-E535CE7B893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304-4609-845B-200491BCC76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CFF1E76-294C-426D-B94D-6A912396E9D3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304-4609-845B-200491BCC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(Gesamtkosten_Vergleich_URTyp!$D$22:$E$25,Gesamtkosten_Vergleich_URTyp!$D$27:$E$30,Gesamtkosten_Vergleich_URTyp!$D$32:$E$35)</c:f>
              <c:multiLvlStrCache>
                <c:ptCount val="12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</c:lvl>
                <c:lvl>
                  <c:pt idx="0">
                    <c:v>Urban</c:v>
                  </c:pt>
                  <c:pt idx="4">
                    <c:v>Suburban</c:v>
                  </c:pt>
                  <c:pt idx="8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Gesamtkosten_Vergleich_URTyp!$H$22:$H$36</c15:sqref>
                  </c15:fullRef>
                </c:ext>
              </c:extLst>
              <c:f>(Gesamtkosten_Vergleich_URTyp!$H$22:$H$25,Gesamtkosten_Vergleich_URTyp!$H$27:$H$30,Gesamtkosten_Vergleich_URTyp!$H$32:$H$35)</c:f>
              <c:numCache>
                <c:formatCode>_-* #,##0.00\ "€"_-;\-* #,##0.00\ "€"_-;_-* "-"??\ "€"_-;_-@_-</c:formatCode>
                <c:ptCount val="12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  <c:pt idx="4">
                  <c:v>36306.347999999998</c:v>
                </c:pt>
                <c:pt idx="5">
                  <c:v>8075.7983333333332</c:v>
                </c:pt>
                <c:pt idx="6">
                  <c:v>10995.334285714287</c:v>
                </c:pt>
                <c:pt idx="7">
                  <c:v>19306.63625</c:v>
                </c:pt>
                <c:pt idx="8">
                  <c:v>36306.347999999998</c:v>
                </c:pt>
                <c:pt idx="9">
                  <c:v>8075.7983333333332</c:v>
                </c:pt>
                <c:pt idx="10">
                  <c:v>10995.334285714287</c:v>
                </c:pt>
                <c:pt idx="11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Gesamtkosten_Vergleich_URTyp!$I$22:$I$36</c15:f>
                <c15:dlblRangeCache>
                  <c:ptCount val="15"/>
                  <c:pt idx="0">
                    <c:v>60,60%</c:v>
                  </c:pt>
                  <c:pt idx="1">
                    <c:v>13,33%</c:v>
                  </c:pt>
                  <c:pt idx="2">
                    <c:v>16,95%</c:v>
                  </c:pt>
                  <c:pt idx="3">
                    <c:v>26,04%</c:v>
                  </c:pt>
                  <c:pt idx="4">
                    <c:v>81,42%</c:v>
                  </c:pt>
                  <c:pt idx="5">
                    <c:v>71,78%</c:v>
                  </c:pt>
                  <c:pt idx="6">
                    <c:v>27,38%</c:v>
                  </c:pt>
                  <c:pt idx="7">
                    <c:v>32,58%</c:v>
                  </c:pt>
                  <c:pt idx="8">
                    <c:v>44,84%</c:v>
                  </c:pt>
                  <c:pt idx="9">
                    <c:v>80,76%</c:v>
                  </c:pt>
                  <c:pt idx="10">
                    <c:v>74,79%</c:v>
                  </c:pt>
                  <c:pt idx="11">
                    <c:v>35,58%</c:v>
                  </c:pt>
                  <c:pt idx="12">
                    <c:v>40,79%</c:v>
                  </c:pt>
                  <c:pt idx="13">
                    <c:v>53,25%</c:v>
                  </c:pt>
                  <c:pt idx="14">
                    <c:v>81,18%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B304-4609-845B-200491BCC764}"/>
            </c:ext>
          </c:extLst>
        </c:ser>
        <c:ser>
          <c:idx val="2"/>
          <c:order val="2"/>
          <c:tx>
            <c:strRef>
              <c:f>Gesamtkosten_Vergleich_URTyp!$J$20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CF298B0-14F4-4877-B5FE-3CA032757CD6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B304-4609-845B-200491BCC76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C8623B5-3254-4934-811A-D7EED914D38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B304-4609-845B-200491BCC76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06EA65E-4D06-4A42-BD01-6C6855B4674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B304-4609-845B-200491BCC76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C90C830-2DB1-422E-BDF8-076221BD6BE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B304-4609-845B-200491BCC76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3181DB9-0307-4E4F-AF94-D0E7797F10A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B304-4609-845B-200491BCC76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FD08A11-7CEB-4097-B1B1-FBDBAFE4C37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B304-4609-845B-200491BCC76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1301810-E324-4286-B86F-93DDB7F3517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B304-4609-845B-200491BCC76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78DB3D4-02F4-48DB-A921-A1CBD9D8A26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B304-4609-845B-200491BCC76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5357C9D-8EB9-43FA-AB8C-3D325F37DA7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B304-4609-845B-200491BCC76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239CFDF-B2D2-4A50-9E64-43E01BB4E0E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B304-4609-845B-200491BCC76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1200231-A525-435A-B6EA-949368D56A2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B304-4609-845B-200491BCC76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E0FF25D-08A5-40AF-9445-781308AE616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B304-4609-845B-200491BCC7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(Gesamtkosten_Vergleich_URTyp!$D$22:$E$25,Gesamtkosten_Vergleich_URTyp!$D$27:$E$30,Gesamtkosten_Vergleich_URTyp!$D$32:$E$35)</c:f>
              <c:multiLvlStrCache>
                <c:ptCount val="12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</c:lvl>
                <c:lvl>
                  <c:pt idx="0">
                    <c:v>Urban</c:v>
                  </c:pt>
                  <c:pt idx="4">
                    <c:v>Suburban</c:v>
                  </c:pt>
                  <c:pt idx="8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Gesamtkosten_Vergleich_URTyp!$J$22:$J$36</c15:sqref>
                  </c15:fullRef>
                </c:ext>
              </c:extLst>
              <c:f>(Gesamtkosten_Vergleich_URTyp!$J$22:$J$25,Gesamtkosten_Vergleich_URTyp!$J$27:$J$30,Gesamtkosten_Vergleich_URTyp!$J$32:$J$35)</c:f>
              <c:numCache>
                <c:formatCode>_-* #,##0.00\ "€"_-;\-* #,##0.00\ "€"_-;_-* "-"??\ "€"_-;_-@_-</c:formatCode>
                <c:ptCount val="12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  <c:pt idx="4">
                  <c:v>9660</c:v>
                </c:pt>
                <c:pt idx="5">
                  <c:v>6028</c:v>
                </c:pt>
                <c:pt idx="6">
                  <c:v>7368</c:v>
                </c:pt>
                <c:pt idx="7">
                  <c:v>8360</c:v>
                </c:pt>
                <c:pt idx="8">
                  <c:v>9660</c:v>
                </c:pt>
                <c:pt idx="9">
                  <c:v>6028</c:v>
                </c:pt>
                <c:pt idx="10">
                  <c:v>7368</c:v>
                </c:pt>
                <c:pt idx="11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Gesamtkosten_Vergleich_URTyp!$K$22:$K$36</c15:f>
                <c15:dlblRangeCache>
                  <c:ptCount val="15"/>
                  <c:pt idx="0">
                    <c:v>16,12%</c:v>
                  </c:pt>
                  <c:pt idx="1">
                    <c:v>9,95%</c:v>
                  </c:pt>
                  <c:pt idx="2">
                    <c:v>11,36%</c:v>
                  </c:pt>
                  <c:pt idx="3">
                    <c:v>11,27%</c:v>
                  </c:pt>
                  <c:pt idx="4">
                    <c:v>17,27%</c:v>
                  </c:pt>
                  <c:pt idx="5">
                    <c:v>19,10%</c:v>
                  </c:pt>
                  <c:pt idx="6">
                    <c:v>20,44%</c:v>
                  </c:pt>
                  <c:pt idx="7">
                    <c:v>21,83%</c:v>
                  </c:pt>
                  <c:pt idx="8">
                    <c:v>19,42%</c:v>
                  </c:pt>
                  <c:pt idx="9">
                    <c:v>17,13%</c:v>
                  </c:pt>
                  <c:pt idx="10">
                    <c:v>19,90%</c:v>
                  </c:pt>
                  <c:pt idx="11">
                    <c:v>26,56%</c:v>
                  </c:pt>
                  <c:pt idx="12">
                    <c:v>27,33%</c:v>
                  </c:pt>
                  <c:pt idx="13">
                    <c:v>23,06%</c:v>
                  </c:pt>
                  <c:pt idx="14">
                    <c:v>17,22%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B304-4609-845B-200491BCC7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Gesamtkosten_Vergleich_URTyp!$B$19</c:f>
          <c:strCache>
            <c:ptCount val="1"/>
            <c:pt idx="0">
              <c:v>Durchschnittliche Kosten für 1 Stp. (Betriebsdauer 20 Jahre) differenziert nach Raum- und Stellplatztyp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Gesamtkosten_Vergleich_URTyp!$F$21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5DBEBB2-6C03-461E-9582-1C18E8995F7A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1A-425A-A035-1D1C04D906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39724B-AF97-4B87-8C5D-E315823A86E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B1A-425A-A035-1D1C04D906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06E5E91-135D-48C4-B4DB-23E390B1325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B1A-425A-A035-1D1C04D906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48EBAE8-3B01-434A-BA70-CC7F79A438B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B1A-425A-A035-1D1C04D906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9BCCB26-2655-4A4E-8C69-7697F91E299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B1A-425A-A035-1D1C04D906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A9178AE-2EF7-4AE8-AC09-E78F89E0E93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B1A-425A-A035-1D1C04D906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1AC7FE9-12EA-42B5-95FB-7917F7095B5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B1A-425A-A035-1D1C04D906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7799F99-7C78-4DB1-B183-F05DAED7DC9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B1A-425A-A035-1D1C04D906D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DC26918-8C7B-4E7F-BCC4-BCC4E99DAE8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B1A-425A-A035-1D1C04D906D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50FF0FA-FEEA-4EDA-A461-E54D00DD7A0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B1A-425A-A035-1D1C04D906D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E1EDB67-8B35-47CE-B6E2-13AEBE31FCA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B1A-425A-A035-1D1C04D906D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A91B815-103C-4A0D-B6C2-8E3A16BA49A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B1A-425A-A035-1D1C04D90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(Gesamtkosten_Vergleich_URTyp!$D$22:$E$25,Gesamtkosten_Vergleich_URTyp!$D$27:$E$30,Gesamtkosten_Vergleich_URTyp!$D$32:$E$35)</c:f>
              <c:multiLvlStrCache>
                <c:ptCount val="12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</c:lvl>
                <c:lvl>
                  <c:pt idx="0">
                    <c:v>Urban</c:v>
                  </c:pt>
                  <c:pt idx="4">
                    <c:v>Suburban</c:v>
                  </c:pt>
                  <c:pt idx="8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Gesamtkosten_Vergleich_URTyp!$F$22:$F$36</c15:sqref>
                  </c15:fullRef>
                </c:ext>
              </c:extLst>
              <c:f>(Gesamtkosten_Vergleich_URTyp!$F$22:$F$25,Gesamtkosten_Vergleich_URTyp!$F$27:$F$30,Gesamtkosten_Vergleich_URTyp!$F$32:$F$35)</c:f>
              <c:numCache>
                <c:formatCode>_-* #,##0.00\ "€"_-;\-* #,##0.00\ "€"_-;_-* "-"??\ "€"_-;_-@_-</c:formatCode>
                <c:ptCount val="12"/>
                <c:pt idx="0">
                  <c:v>13946.625</c:v>
                </c:pt>
                <c:pt idx="1">
                  <c:v>46488.75</c:v>
                </c:pt>
                <c:pt idx="2">
                  <c:v>46488.75</c:v>
                </c:pt>
                <c:pt idx="3">
                  <c:v>46488.75</c:v>
                </c:pt>
                <c:pt idx="4">
                  <c:v>4616.6624999999995</c:v>
                </c:pt>
                <c:pt idx="5">
                  <c:v>15388.874999999998</c:v>
                </c:pt>
                <c:pt idx="6">
                  <c:v>15388.874999999998</c:v>
                </c:pt>
                <c:pt idx="7">
                  <c:v>15388.874999999998</c:v>
                </c:pt>
                <c:pt idx="8">
                  <c:v>2577.6417857142883</c:v>
                </c:pt>
                <c:pt idx="9">
                  <c:v>8592.1392857142946</c:v>
                </c:pt>
                <c:pt idx="10">
                  <c:v>8592.1392857142946</c:v>
                </c:pt>
                <c:pt idx="11">
                  <c:v>8592.1392857142946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Gesamtkosten_Vergleich_URTyp!$G$22:$G$36</c15:f>
                <c15:dlblRangeCache>
                  <c:ptCount val="15"/>
                  <c:pt idx="0">
                    <c:v>23,28%</c:v>
                  </c:pt>
                  <c:pt idx="1">
                    <c:v>76,72%</c:v>
                  </c:pt>
                  <c:pt idx="2">
                    <c:v>71,68%</c:v>
                  </c:pt>
                  <c:pt idx="3">
                    <c:v>62,69%</c:v>
                  </c:pt>
                  <c:pt idx="4">
                    <c:v>1,31%</c:v>
                  </c:pt>
                  <c:pt idx="5">
                    <c:v>9,13%</c:v>
                  </c:pt>
                  <c:pt idx="6">
                    <c:v>52,18%</c:v>
                  </c:pt>
                  <c:pt idx="7">
                    <c:v>45,59%</c:v>
                  </c:pt>
                  <c:pt idx="8">
                    <c:v>35,74%</c:v>
                  </c:pt>
                  <c:pt idx="9">
                    <c:v>2,11%</c:v>
                  </c:pt>
                  <c:pt idx="10">
                    <c:v>5,31%</c:v>
                  </c:pt>
                  <c:pt idx="11">
                    <c:v>37,86%</c:v>
                  </c:pt>
                  <c:pt idx="12">
                    <c:v>31,88%</c:v>
                  </c:pt>
                  <c:pt idx="13">
                    <c:v>23,70%</c:v>
                  </c:pt>
                  <c:pt idx="14">
                    <c:v>1,60%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7B1A-425A-A035-1D1C04D906D5}"/>
            </c:ext>
          </c:extLst>
        </c:ser>
        <c:ser>
          <c:idx val="1"/>
          <c:order val="1"/>
          <c:tx>
            <c:strRef>
              <c:f>Gesamtkosten_Vergleich_URTyp!$H$21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33D9413-FF2A-47C6-98B0-2479B30746FF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B1A-425A-A035-1D1C04D906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1752C5-44E9-47F3-BFCE-A1C41E55A8D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B1A-425A-A035-1D1C04D906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C370322-77AC-4EE6-AC8A-00EFC8F1A47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B1A-425A-A035-1D1C04D906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C28EBDD-DFF4-4334-834E-47BD9D1A685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B1A-425A-A035-1D1C04D906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3B1806D-192B-43E5-A171-D023D5D3400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B1A-425A-A035-1D1C04D906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52D0658-DE12-44E3-BBC6-C2FB8FCC937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B1A-425A-A035-1D1C04D906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871E0D6-DC71-471B-8B18-4934A0A3736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B1A-425A-A035-1D1C04D906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DB13D59-B879-4670-AEFB-FFDD918AD4F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B1A-425A-A035-1D1C04D906D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86FEA29-B971-464B-BA9E-30762927A2C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B1A-425A-A035-1D1C04D906D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F775CB-CA36-4610-8F5A-3AA4C55F677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B1A-425A-A035-1D1C04D906D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DFAE8B9-4B92-4CBC-8229-709C822DA3A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B1A-425A-A035-1D1C04D906D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C4039C4-ACEE-4304-A77E-398C98F80713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B1A-425A-A035-1D1C04D90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(Gesamtkosten_Vergleich_URTyp!$D$22:$E$25,Gesamtkosten_Vergleich_URTyp!$D$27:$E$30,Gesamtkosten_Vergleich_URTyp!$D$32:$E$35)</c:f>
              <c:multiLvlStrCache>
                <c:ptCount val="12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</c:lvl>
                <c:lvl>
                  <c:pt idx="0">
                    <c:v>Urban</c:v>
                  </c:pt>
                  <c:pt idx="4">
                    <c:v>Suburban</c:v>
                  </c:pt>
                  <c:pt idx="8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Gesamtkosten_Vergleich_URTyp!$H$22:$H$36</c15:sqref>
                  </c15:fullRef>
                </c:ext>
              </c:extLst>
              <c:f>(Gesamtkosten_Vergleich_URTyp!$H$22:$H$25,Gesamtkosten_Vergleich_URTyp!$H$27:$H$30,Gesamtkosten_Vergleich_URTyp!$H$32:$H$35)</c:f>
              <c:numCache>
                <c:formatCode>_-* #,##0.00\ "€"_-;\-* #,##0.00\ "€"_-;_-* "-"??\ "€"_-;_-@_-</c:formatCode>
                <c:ptCount val="12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  <c:pt idx="4">
                  <c:v>36306.347999999998</c:v>
                </c:pt>
                <c:pt idx="5">
                  <c:v>8075.7983333333332</c:v>
                </c:pt>
                <c:pt idx="6">
                  <c:v>10995.334285714287</c:v>
                </c:pt>
                <c:pt idx="7">
                  <c:v>19306.63625</c:v>
                </c:pt>
                <c:pt idx="8">
                  <c:v>36306.347999999998</c:v>
                </c:pt>
                <c:pt idx="9">
                  <c:v>8075.7983333333332</c:v>
                </c:pt>
                <c:pt idx="10">
                  <c:v>10995.334285714287</c:v>
                </c:pt>
                <c:pt idx="11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Gesamtkosten_Vergleich_URTyp!$I$22:$I$36</c15:f>
                <c15:dlblRangeCache>
                  <c:ptCount val="15"/>
                  <c:pt idx="0">
                    <c:v>60,60%</c:v>
                  </c:pt>
                  <c:pt idx="1">
                    <c:v>13,33%</c:v>
                  </c:pt>
                  <c:pt idx="2">
                    <c:v>16,95%</c:v>
                  </c:pt>
                  <c:pt idx="3">
                    <c:v>26,04%</c:v>
                  </c:pt>
                  <c:pt idx="4">
                    <c:v>81,42%</c:v>
                  </c:pt>
                  <c:pt idx="5">
                    <c:v>71,78%</c:v>
                  </c:pt>
                  <c:pt idx="6">
                    <c:v>27,38%</c:v>
                  </c:pt>
                  <c:pt idx="7">
                    <c:v>32,58%</c:v>
                  </c:pt>
                  <c:pt idx="8">
                    <c:v>44,84%</c:v>
                  </c:pt>
                  <c:pt idx="9">
                    <c:v>80,76%</c:v>
                  </c:pt>
                  <c:pt idx="10">
                    <c:v>74,79%</c:v>
                  </c:pt>
                  <c:pt idx="11">
                    <c:v>35,58%</c:v>
                  </c:pt>
                  <c:pt idx="12">
                    <c:v>40,79%</c:v>
                  </c:pt>
                  <c:pt idx="13">
                    <c:v>53,25%</c:v>
                  </c:pt>
                  <c:pt idx="14">
                    <c:v>81,18%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7B1A-425A-A035-1D1C04D906D5}"/>
            </c:ext>
          </c:extLst>
        </c:ser>
        <c:ser>
          <c:idx val="2"/>
          <c:order val="2"/>
          <c:tx>
            <c:strRef>
              <c:f>Gesamtkosten_Vergleich_URTyp!$J$20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3205C12-5395-4F35-874D-BD1EEAF24B27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B1A-425A-A035-1D1C04D906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352C4F-DFE3-444D-8F45-1AAE38473E1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B1A-425A-A035-1D1C04D906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B2090B-DA07-4F07-AC32-8F6060BC042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B1A-425A-A035-1D1C04D906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9D80796-853B-4D5E-8A52-DC7E93EF508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B1A-425A-A035-1D1C04D906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BB72D87-21C3-4DB2-89AF-CA6AD5DF8D5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B1A-425A-A035-1D1C04D906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B83B3E6-24F1-48AD-AB79-EBBBAE3B091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B1A-425A-A035-1D1C04D906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9CEFC8A-CD07-4A55-8364-DF774F7192F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B1A-425A-A035-1D1C04D906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3F1B7534-328D-4828-874D-6DF4DD34B89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B1A-425A-A035-1D1C04D906D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F3D3A4-8FB8-41E2-A42B-AEA4E582210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B1A-425A-A035-1D1C04D906D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EF094C4-22AC-408A-A434-AAC093D9A17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B1A-425A-A035-1D1C04D906D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1531AC7-E93C-4590-8E20-A99B33C8F71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B1A-425A-A035-1D1C04D906D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FCD6093-A265-426D-90B2-7940906CCFC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B1A-425A-A035-1D1C04D906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(Gesamtkosten_Vergleich_URTyp!$D$22:$E$25,Gesamtkosten_Vergleich_URTyp!$D$27:$E$30,Gesamtkosten_Vergleich_URTyp!$D$32:$E$35)</c:f>
              <c:multiLvlStrCache>
                <c:ptCount val="12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</c:lvl>
                <c:lvl>
                  <c:pt idx="0">
                    <c:v>Urban</c:v>
                  </c:pt>
                  <c:pt idx="4">
                    <c:v>Suburban</c:v>
                  </c:pt>
                  <c:pt idx="8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Gesamtkosten_Vergleich_URTyp!$J$22:$J$36</c15:sqref>
                  </c15:fullRef>
                </c:ext>
              </c:extLst>
              <c:f>(Gesamtkosten_Vergleich_URTyp!$J$22:$J$25,Gesamtkosten_Vergleich_URTyp!$J$27:$J$30,Gesamtkosten_Vergleich_URTyp!$J$32:$J$35)</c:f>
              <c:numCache>
                <c:formatCode>_-* #,##0.00\ "€"_-;\-* #,##0.00\ "€"_-;_-* "-"??\ "€"_-;_-@_-</c:formatCode>
                <c:ptCount val="12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  <c:pt idx="4">
                  <c:v>9660</c:v>
                </c:pt>
                <c:pt idx="5">
                  <c:v>6028</c:v>
                </c:pt>
                <c:pt idx="6">
                  <c:v>7368</c:v>
                </c:pt>
                <c:pt idx="7">
                  <c:v>8360</c:v>
                </c:pt>
                <c:pt idx="8">
                  <c:v>9660</c:v>
                </c:pt>
                <c:pt idx="9">
                  <c:v>6028</c:v>
                </c:pt>
                <c:pt idx="10">
                  <c:v>7368</c:v>
                </c:pt>
                <c:pt idx="11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Gesamtkosten_Vergleich_URTyp!$K$22:$K$36</c15:f>
                <c15:dlblRangeCache>
                  <c:ptCount val="15"/>
                  <c:pt idx="0">
                    <c:v>16,12%</c:v>
                  </c:pt>
                  <c:pt idx="1">
                    <c:v>9,95%</c:v>
                  </c:pt>
                  <c:pt idx="2">
                    <c:v>11,36%</c:v>
                  </c:pt>
                  <c:pt idx="3">
                    <c:v>11,27%</c:v>
                  </c:pt>
                  <c:pt idx="4">
                    <c:v>17,27%</c:v>
                  </c:pt>
                  <c:pt idx="5">
                    <c:v>19,10%</c:v>
                  </c:pt>
                  <c:pt idx="6">
                    <c:v>20,44%</c:v>
                  </c:pt>
                  <c:pt idx="7">
                    <c:v>21,83%</c:v>
                  </c:pt>
                  <c:pt idx="8">
                    <c:v>19,42%</c:v>
                  </c:pt>
                  <c:pt idx="9">
                    <c:v>17,13%</c:v>
                  </c:pt>
                  <c:pt idx="10">
                    <c:v>19,90%</c:v>
                  </c:pt>
                  <c:pt idx="11">
                    <c:v>26,56%</c:v>
                  </c:pt>
                  <c:pt idx="12">
                    <c:v>27,33%</c:v>
                  </c:pt>
                  <c:pt idx="13">
                    <c:v>23,06%</c:v>
                  </c:pt>
                  <c:pt idx="14">
                    <c:v>17,22%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7B1A-425A-A035-1D1C04D906D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Gesamtkosten_Vergleich_URTyp!$B$19</c:f>
          <c:strCache>
            <c:ptCount val="1"/>
            <c:pt idx="0">
              <c:v>Durchschnittliche Kosten für 1 Stp. (Betriebsdauer 20 Jahre) differenziert nach Raum- und Stellplatztyp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Gesamtkosten_Vergleich_URTyp!$F$21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CC344D9-D5DB-42B1-A415-045C541EC213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DB2-48C6-8D1A-CC66C31BA4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EFBAF8-7462-4616-A120-CBEB84FC4FF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DB2-48C6-8D1A-CC66C31BA4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7D8288F-76F2-4B78-91FB-DD064FD5DDC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DB2-48C6-8D1A-CC66C31BA497}"/>
                </c:ext>
              </c:extLst>
            </c:dLbl>
            <c:spPr>
              <a:solidFill>
                <a:srgbClr val="E600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(Gesamtkosten_Vergleich_URTyp!$D$26:$E$26,Gesamtkosten_Vergleich_URTyp!$D$31:$E$31,Gesamtkosten_Vergleich_URTyp!$D$36:$E$36)</c:f>
              <c:multiLvlStrCache>
                <c:ptCount val="3"/>
                <c:lvl>
                  <c:pt idx="0">
                    <c:v>Stellplatz ÖR/Parkstreifen</c:v>
                  </c:pt>
                  <c:pt idx="1">
                    <c:v>Stellplatz ÖR/Parkstreifen</c:v>
                  </c:pt>
                  <c:pt idx="2">
                    <c:v>Stellplatz ÖR/Parkstreifen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Gesamtkosten_Vergleich_URTyp!$F$22:$F$36</c15:sqref>
                  </c15:fullRef>
                </c:ext>
              </c:extLst>
              <c:f>(Gesamtkosten_Vergleich_URTyp!$F$26,Gesamtkosten_Vergleich_URTyp!$F$31,Gesamtkosten_Vergleich_URTyp!$F$36)</c:f>
              <c:numCache>
                <c:formatCode>_-* #,##0.00\ "€"_-;\-* #,##0.00\ "€"_-;_-* "-"??\ "€"_-;_-@_-</c:formatCode>
                <c:ptCount val="3"/>
                <c:pt idx="0" formatCode="_-* #,##0.00\ [$€-407]_-;\-* #,##0.00\ [$€-407]_-;_-* &quot;-&quot;??\ [$€-407]_-;_-@_-">
                  <c:v>129.63541207227001</c:v>
                </c:pt>
                <c:pt idx="1">
                  <c:v>211.31632417705836</c:v>
                </c:pt>
                <c:pt idx="2">
                  <c:v>158.87275759443807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Gesamtkosten_Vergleich_URTyp!$G$22:$G$36</c15:f>
                <c15:dlblRangeCache>
                  <c:ptCount val="15"/>
                  <c:pt idx="0">
                    <c:v>23,28%</c:v>
                  </c:pt>
                  <c:pt idx="1">
                    <c:v>76,72%</c:v>
                  </c:pt>
                  <c:pt idx="2">
                    <c:v>71,68%</c:v>
                  </c:pt>
                  <c:pt idx="3">
                    <c:v>62,69%</c:v>
                  </c:pt>
                  <c:pt idx="4">
                    <c:v>1,31%</c:v>
                  </c:pt>
                  <c:pt idx="5">
                    <c:v>9,13%</c:v>
                  </c:pt>
                  <c:pt idx="6">
                    <c:v>52,18%</c:v>
                  </c:pt>
                  <c:pt idx="7">
                    <c:v>45,59%</c:v>
                  </c:pt>
                  <c:pt idx="8">
                    <c:v>35,74%</c:v>
                  </c:pt>
                  <c:pt idx="9">
                    <c:v>2,11%</c:v>
                  </c:pt>
                  <c:pt idx="10">
                    <c:v>5,31%</c:v>
                  </c:pt>
                  <c:pt idx="11">
                    <c:v>37,86%</c:v>
                  </c:pt>
                  <c:pt idx="12">
                    <c:v>31,88%</c:v>
                  </c:pt>
                  <c:pt idx="13">
                    <c:v>23,70%</c:v>
                  </c:pt>
                  <c:pt idx="14">
                    <c:v>1,60%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CDB2-48C6-8D1A-CC66C31BA497}"/>
            </c:ext>
          </c:extLst>
        </c:ser>
        <c:ser>
          <c:idx val="1"/>
          <c:order val="1"/>
          <c:tx>
            <c:strRef>
              <c:f>Gesamtkosten_Vergleich_URTyp!$H$21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4A52AC6-7376-4572-A4C2-D6D5F14B8C9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DB2-48C6-8D1A-CC66C31BA4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A259B0-C1F8-4B4F-8C57-9218612F589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DB2-48C6-8D1A-CC66C31BA4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17F77A-E053-4BB5-94CD-F8E060E8629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DB2-48C6-8D1A-CC66C31BA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(Gesamtkosten_Vergleich_URTyp!$D$26:$E$26,Gesamtkosten_Vergleich_URTyp!$D$31:$E$31,Gesamtkosten_Vergleich_URTyp!$D$36:$E$36)</c:f>
              <c:multiLvlStrCache>
                <c:ptCount val="3"/>
                <c:lvl>
                  <c:pt idx="0">
                    <c:v>Stellplatz ÖR/Parkstreifen</c:v>
                  </c:pt>
                  <c:pt idx="1">
                    <c:v>Stellplatz ÖR/Parkstreifen</c:v>
                  </c:pt>
                  <c:pt idx="2">
                    <c:v>Stellplatz ÖR/Parkstreifen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Gesamtkosten_Vergleich_URTyp!$H$22:$H$36</c15:sqref>
                  </c15:fullRef>
                </c:ext>
              </c:extLst>
              <c:f>(Gesamtkosten_Vergleich_URTyp!$H$26,Gesamtkosten_Vergleich_URTyp!$H$31,Gesamtkosten_Vergleich_URTyp!$H$36)</c:f>
              <c:numCache>
                <c:formatCode>_-* #,##0.00\ "€"_-;\-* #,##0.00\ "€"_-;_-* "-"??\ "€"_-;_-@_-</c:formatCode>
                <c:ptCount val="3"/>
                <c:pt idx="0">
                  <c:v>8075.7983333333332</c:v>
                </c:pt>
                <c:pt idx="1">
                  <c:v>8075.7983333333332</c:v>
                </c:pt>
                <c:pt idx="2">
                  <c:v>8075.7983333333332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Gesamtkosten_Vergleich_URTyp!$I$22:$I$36</c15:f>
                <c15:dlblRangeCache>
                  <c:ptCount val="15"/>
                  <c:pt idx="0">
                    <c:v>60,60%</c:v>
                  </c:pt>
                  <c:pt idx="1">
                    <c:v>13,33%</c:v>
                  </c:pt>
                  <c:pt idx="2">
                    <c:v>16,95%</c:v>
                  </c:pt>
                  <c:pt idx="3">
                    <c:v>26,04%</c:v>
                  </c:pt>
                  <c:pt idx="4">
                    <c:v>81,42%</c:v>
                  </c:pt>
                  <c:pt idx="5">
                    <c:v>71,78%</c:v>
                  </c:pt>
                  <c:pt idx="6">
                    <c:v>27,38%</c:v>
                  </c:pt>
                  <c:pt idx="7">
                    <c:v>32,58%</c:v>
                  </c:pt>
                  <c:pt idx="8">
                    <c:v>44,84%</c:v>
                  </c:pt>
                  <c:pt idx="9">
                    <c:v>80,76%</c:v>
                  </c:pt>
                  <c:pt idx="10">
                    <c:v>74,79%</c:v>
                  </c:pt>
                  <c:pt idx="11">
                    <c:v>35,58%</c:v>
                  </c:pt>
                  <c:pt idx="12">
                    <c:v>40,79%</c:v>
                  </c:pt>
                  <c:pt idx="13">
                    <c:v>53,25%</c:v>
                  </c:pt>
                  <c:pt idx="14">
                    <c:v>81,18%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CDB2-48C6-8D1A-CC66C31BA497}"/>
            </c:ext>
          </c:extLst>
        </c:ser>
        <c:ser>
          <c:idx val="2"/>
          <c:order val="2"/>
          <c:tx>
            <c:strRef>
              <c:f>Gesamtkosten_Vergleich_URTyp!$J$20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F083EFD-3114-42B7-BB88-E89CE3BED1F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DB2-48C6-8D1A-CC66C31BA4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3943F3-CCBA-4CCA-A5E0-CD3670FC457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DB2-48C6-8D1A-CC66C31BA4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F53B41-A245-47F0-83D0-4715BC4AD61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DB2-48C6-8D1A-CC66C31BA4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(Gesamtkosten_Vergleich_URTyp!$D$26:$E$26,Gesamtkosten_Vergleich_URTyp!$D$31:$E$31,Gesamtkosten_Vergleich_URTyp!$D$36:$E$36)</c:f>
              <c:multiLvlStrCache>
                <c:ptCount val="3"/>
                <c:lvl>
                  <c:pt idx="0">
                    <c:v>Stellplatz ÖR/Parkstreifen</c:v>
                  </c:pt>
                  <c:pt idx="1">
                    <c:v>Stellplatz ÖR/Parkstreifen</c:v>
                  </c:pt>
                  <c:pt idx="2">
                    <c:v>Stellplatz ÖR/Parkstreifen</c:v>
                  </c:pt>
                </c:lvl>
                <c:lvl/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Gesamtkosten_Vergleich_URTyp!$J$22:$J$36</c15:sqref>
                  </c15:fullRef>
                </c:ext>
              </c:extLst>
              <c:f>(Gesamtkosten_Vergleich_URTyp!$J$26,Gesamtkosten_Vergleich_URTyp!$J$31,Gesamtkosten_Vergleich_URTyp!$J$36)</c:f>
              <c:numCache>
                <c:formatCode>_-* #,##0.00\ "€"_-;\-* #,##0.00\ "€"_-;_-* "-"??\ "€"_-;_-@_-</c:formatCode>
                <c:ptCount val="3"/>
                <c:pt idx="0">
                  <c:v>1713.2210526315823</c:v>
                </c:pt>
                <c:pt idx="1">
                  <c:v>1713.2210526315823</c:v>
                </c:pt>
                <c:pt idx="2">
                  <c:v>1713.2210526315823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Gesamtkosten_Vergleich_URTyp!$K$22:$K$36</c15:f>
                <c15:dlblRangeCache>
                  <c:ptCount val="15"/>
                  <c:pt idx="0">
                    <c:v>16,12%</c:v>
                  </c:pt>
                  <c:pt idx="1">
                    <c:v>9,95%</c:v>
                  </c:pt>
                  <c:pt idx="2">
                    <c:v>11,36%</c:v>
                  </c:pt>
                  <c:pt idx="3">
                    <c:v>11,27%</c:v>
                  </c:pt>
                  <c:pt idx="4">
                    <c:v>17,27%</c:v>
                  </c:pt>
                  <c:pt idx="5">
                    <c:v>19,10%</c:v>
                  </c:pt>
                  <c:pt idx="6">
                    <c:v>20,44%</c:v>
                  </c:pt>
                  <c:pt idx="7">
                    <c:v>21,83%</c:v>
                  </c:pt>
                  <c:pt idx="8">
                    <c:v>19,42%</c:v>
                  </c:pt>
                  <c:pt idx="9">
                    <c:v>17,13%</c:v>
                  </c:pt>
                  <c:pt idx="10">
                    <c:v>19,90%</c:v>
                  </c:pt>
                  <c:pt idx="11">
                    <c:v>26,56%</c:v>
                  </c:pt>
                  <c:pt idx="12">
                    <c:v>27,33%</c:v>
                  </c:pt>
                  <c:pt idx="13">
                    <c:v>23,06%</c:v>
                  </c:pt>
                  <c:pt idx="14">
                    <c:v>17,22%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CDB2-48C6-8D1A-CC66C31BA4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Gesamtkosten_Vergleich_URTyp!$B$20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Gesamtkosten_Vergleich_URTyp!$F$21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337EA7C-885F-4704-AB49-F670C43B42DA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4DC-4B6A-898A-021D0A1834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18279C7-9356-46BF-A204-E605F9723FE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4DC-4B6A-898A-021D0A1834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2C4C831-4162-4420-B1DF-FB6DBDB0D22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4DC-4B6A-898A-021D0A1834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FA1399B-0930-4750-95B3-84584FDF0A2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4DC-4B6A-898A-021D0A183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Gesamtkosten_Vergleich_URTyp!$D$22:$E$25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Urban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Gesamtkosten_Vergleich_URTyp!$F$22:$F$36</c15:sqref>
                  </c15:fullRef>
                </c:ext>
              </c:extLst>
              <c:f>Gesamtkosten_Vergleich_URTyp!$F$22:$F$25</c:f>
              <c:numCache>
                <c:formatCode>_-* #,##0.00\ "€"_-;\-* #,##0.00\ "€"_-;_-* "-"??\ "€"_-;_-@_-</c:formatCode>
                <c:ptCount val="4"/>
                <c:pt idx="0">
                  <c:v>13946.625</c:v>
                </c:pt>
                <c:pt idx="1">
                  <c:v>46488.75</c:v>
                </c:pt>
                <c:pt idx="2">
                  <c:v>46488.75</c:v>
                </c:pt>
                <c:pt idx="3">
                  <c:v>46488.75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Gesamtkosten_Vergleich_URTyp!$G$22:$G$36</c15:f>
                <c15:dlblRangeCache>
                  <c:ptCount val="15"/>
                  <c:pt idx="0">
                    <c:v>23,28%</c:v>
                  </c:pt>
                  <c:pt idx="1">
                    <c:v>76,72%</c:v>
                  </c:pt>
                  <c:pt idx="2">
                    <c:v>71,68%</c:v>
                  </c:pt>
                  <c:pt idx="3">
                    <c:v>62,69%</c:v>
                  </c:pt>
                  <c:pt idx="4">
                    <c:v>1,31%</c:v>
                  </c:pt>
                  <c:pt idx="5">
                    <c:v>9,13%</c:v>
                  </c:pt>
                  <c:pt idx="6">
                    <c:v>52,18%</c:v>
                  </c:pt>
                  <c:pt idx="7">
                    <c:v>45,59%</c:v>
                  </c:pt>
                  <c:pt idx="8">
                    <c:v>35,74%</c:v>
                  </c:pt>
                  <c:pt idx="9">
                    <c:v>2,11%</c:v>
                  </c:pt>
                  <c:pt idx="10">
                    <c:v>5,31%</c:v>
                  </c:pt>
                  <c:pt idx="11">
                    <c:v>37,86%</c:v>
                  </c:pt>
                  <c:pt idx="12">
                    <c:v>31,88%</c:v>
                  </c:pt>
                  <c:pt idx="13">
                    <c:v>23,70%</c:v>
                  </c:pt>
                  <c:pt idx="14">
                    <c:v>1,60%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74DC-4B6A-898A-021D0A1834C3}"/>
            </c:ext>
          </c:extLst>
        </c:ser>
        <c:ser>
          <c:idx val="1"/>
          <c:order val="1"/>
          <c:tx>
            <c:strRef>
              <c:f>Gesamtkosten_Vergleich_URTyp!$H$21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6708F34-E3D4-4D07-A072-F4FA98E2159E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4DC-4B6A-898A-021D0A1834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88136F-1ED6-4A25-88CA-B0740C003F13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4DC-4B6A-898A-021D0A1834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C7D5E83-8F2D-456D-B26B-02529E59BE8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4DC-4B6A-898A-021D0A1834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C709E40-F3E4-43B6-A2B6-E3033DEE7C7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4DC-4B6A-898A-021D0A183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Gesamtkosten_Vergleich_URTyp!$D$22:$E$25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Urban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Gesamtkosten_Vergleich_URTyp!$H$22:$H$36</c15:sqref>
                  </c15:fullRef>
                </c:ext>
              </c:extLst>
              <c:f>Gesamtkosten_Vergleich_URTyp!$H$22:$H$25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Gesamtkosten_Vergleich_URTyp!$I$22:$I$36</c15:f>
                <c15:dlblRangeCache>
                  <c:ptCount val="15"/>
                  <c:pt idx="0">
                    <c:v>60,60%</c:v>
                  </c:pt>
                  <c:pt idx="1">
                    <c:v>13,33%</c:v>
                  </c:pt>
                  <c:pt idx="2">
                    <c:v>16,95%</c:v>
                  </c:pt>
                  <c:pt idx="3">
                    <c:v>26,04%</c:v>
                  </c:pt>
                  <c:pt idx="4">
                    <c:v>81,42%</c:v>
                  </c:pt>
                  <c:pt idx="5">
                    <c:v>71,78%</c:v>
                  </c:pt>
                  <c:pt idx="6">
                    <c:v>27,38%</c:v>
                  </c:pt>
                  <c:pt idx="7">
                    <c:v>32,58%</c:v>
                  </c:pt>
                  <c:pt idx="8">
                    <c:v>44,84%</c:v>
                  </c:pt>
                  <c:pt idx="9">
                    <c:v>80,76%</c:v>
                  </c:pt>
                  <c:pt idx="10">
                    <c:v>74,79%</c:v>
                  </c:pt>
                  <c:pt idx="11">
                    <c:v>35,58%</c:v>
                  </c:pt>
                  <c:pt idx="12">
                    <c:v>40,79%</c:v>
                  </c:pt>
                  <c:pt idx="13">
                    <c:v>53,25%</c:v>
                  </c:pt>
                  <c:pt idx="14">
                    <c:v>81,18%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74DC-4B6A-898A-021D0A1834C3}"/>
            </c:ext>
          </c:extLst>
        </c:ser>
        <c:ser>
          <c:idx val="2"/>
          <c:order val="2"/>
          <c:tx>
            <c:strRef>
              <c:f>Gesamtkosten_Vergleich_URTyp!$J$20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473009-E728-42F1-9218-6AC43C7FE410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4DC-4B6A-898A-021D0A1834C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6D0883E-44FF-4F59-ADA8-97A9B9C792F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4DC-4B6A-898A-021D0A1834C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A813B6-9A0B-42D9-85C1-65816FF601B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4DC-4B6A-898A-021D0A1834C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C8D484D-4442-45F2-BCB1-ABC996E8211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4DC-4B6A-898A-021D0A183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Gesamtkosten_Vergleich_URTyp!$D$22:$E$25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Urban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Gesamtkosten_Vergleich_URTyp!$J$22:$J$36</c15:sqref>
                  </c15:fullRef>
                </c:ext>
              </c:extLst>
              <c:f>Gesamtkosten_Vergleich_URTyp!$J$22:$J$25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Gesamtkosten_Vergleich_URTyp!$K$22:$K$36</c15:f>
                <c15:dlblRangeCache>
                  <c:ptCount val="15"/>
                  <c:pt idx="0">
                    <c:v>16,12%</c:v>
                  </c:pt>
                  <c:pt idx="1">
                    <c:v>9,95%</c:v>
                  </c:pt>
                  <c:pt idx="2">
                    <c:v>11,36%</c:v>
                  </c:pt>
                  <c:pt idx="3">
                    <c:v>11,27%</c:v>
                  </c:pt>
                  <c:pt idx="4">
                    <c:v>17,27%</c:v>
                  </c:pt>
                  <c:pt idx="5">
                    <c:v>19,10%</c:v>
                  </c:pt>
                  <c:pt idx="6">
                    <c:v>20,44%</c:v>
                  </c:pt>
                  <c:pt idx="7">
                    <c:v>21,83%</c:v>
                  </c:pt>
                  <c:pt idx="8">
                    <c:v>19,42%</c:v>
                  </c:pt>
                  <c:pt idx="9">
                    <c:v>17,13%</c:v>
                  </c:pt>
                  <c:pt idx="10">
                    <c:v>19,90%</c:v>
                  </c:pt>
                  <c:pt idx="11">
                    <c:v>26,56%</c:v>
                  </c:pt>
                  <c:pt idx="12">
                    <c:v>27,33%</c:v>
                  </c:pt>
                  <c:pt idx="13">
                    <c:v>23,06%</c:v>
                  </c:pt>
                  <c:pt idx="14">
                    <c:v>17,22%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74DC-4B6A-898A-021D0A1834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Gesamtkosten_Vergleich_URTyp!$B$20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Gesamtkosten_Vergleich_URTyp!$F$21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1D352A4-D0D3-4755-8251-9CA4CBECB0F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645-4F2F-9F4A-556E1435CB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58DCD80-D68D-4ADB-9BCA-7C4015C6404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645-4F2F-9F4A-556E1435CB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92E5BC-CA1B-47E2-8262-AF23802650E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645-4F2F-9F4A-556E1435CB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76969B7-76B1-4202-A349-9C63EED1703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645-4F2F-9F4A-556E1435CB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Gesamtkosten_Vergleich_URTyp!$D$27:$E$30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Suburban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Gesamtkosten_Vergleich_URTyp!$F$22:$F$36</c15:sqref>
                  </c15:fullRef>
                </c:ext>
              </c:extLst>
              <c:f>Gesamtkosten_Vergleich_URTyp!$F$27:$F$30</c:f>
              <c:numCache>
                <c:formatCode>_-* #,##0.00\ "€"_-;\-* #,##0.00\ "€"_-;_-* "-"??\ "€"_-;_-@_-</c:formatCode>
                <c:ptCount val="4"/>
                <c:pt idx="0">
                  <c:v>4616.6624999999995</c:v>
                </c:pt>
                <c:pt idx="1">
                  <c:v>15388.874999999998</c:v>
                </c:pt>
                <c:pt idx="2">
                  <c:v>15388.874999999998</c:v>
                </c:pt>
                <c:pt idx="3">
                  <c:v>15388.874999999998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Gesamtkosten_Vergleich_URTyp!$G$22:$G$36</c15:f>
                <c15:dlblRangeCache>
                  <c:ptCount val="15"/>
                  <c:pt idx="0">
                    <c:v>23,28%</c:v>
                  </c:pt>
                  <c:pt idx="1">
                    <c:v>76,72%</c:v>
                  </c:pt>
                  <c:pt idx="2">
                    <c:v>71,68%</c:v>
                  </c:pt>
                  <c:pt idx="3">
                    <c:v>62,69%</c:v>
                  </c:pt>
                  <c:pt idx="4">
                    <c:v>1,31%</c:v>
                  </c:pt>
                  <c:pt idx="5">
                    <c:v>9,13%</c:v>
                  </c:pt>
                  <c:pt idx="6">
                    <c:v>52,18%</c:v>
                  </c:pt>
                  <c:pt idx="7">
                    <c:v>45,59%</c:v>
                  </c:pt>
                  <c:pt idx="8">
                    <c:v>35,74%</c:v>
                  </c:pt>
                  <c:pt idx="9">
                    <c:v>2,11%</c:v>
                  </c:pt>
                  <c:pt idx="10">
                    <c:v>5,31%</c:v>
                  </c:pt>
                  <c:pt idx="11">
                    <c:v>37,86%</c:v>
                  </c:pt>
                  <c:pt idx="12">
                    <c:v>31,88%</c:v>
                  </c:pt>
                  <c:pt idx="13">
                    <c:v>23,70%</c:v>
                  </c:pt>
                  <c:pt idx="14">
                    <c:v>1,60%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7645-4F2F-9F4A-556E1435CBE4}"/>
            </c:ext>
          </c:extLst>
        </c:ser>
        <c:ser>
          <c:idx val="1"/>
          <c:order val="1"/>
          <c:tx>
            <c:strRef>
              <c:f>Gesamtkosten_Vergleich_URTyp!$H$21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C2ACD2-6A3B-4BC3-A5A5-34F0CDD92CC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645-4F2F-9F4A-556E1435CB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84B7C95-1DEF-49B1-AFF3-422F65DA457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645-4F2F-9F4A-556E1435CB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021896C-DCF6-4F14-B333-A53BBEBED33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645-4F2F-9F4A-556E1435CB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5806AF9-DC23-4E97-89D7-225996D67A9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645-4F2F-9F4A-556E1435CB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Gesamtkosten_Vergleich_URTyp!$D$27:$E$30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Suburban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Gesamtkosten_Vergleich_URTyp!$H$22:$H$36</c15:sqref>
                  </c15:fullRef>
                </c:ext>
              </c:extLst>
              <c:f>Gesamtkosten_Vergleich_URTyp!$H$27:$H$30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Gesamtkosten_Vergleich_URTyp!$I$22:$I$36</c15:f>
                <c15:dlblRangeCache>
                  <c:ptCount val="15"/>
                  <c:pt idx="0">
                    <c:v>60,60%</c:v>
                  </c:pt>
                  <c:pt idx="1">
                    <c:v>13,33%</c:v>
                  </c:pt>
                  <c:pt idx="2">
                    <c:v>16,95%</c:v>
                  </c:pt>
                  <c:pt idx="3">
                    <c:v>26,04%</c:v>
                  </c:pt>
                  <c:pt idx="4">
                    <c:v>81,42%</c:v>
                  </c:pt>
                  <c:pt idx="5">
                    <c:v>71,78%</c:v>
                  </c:pt>
                  <c:pt idx="6">
                    <c:v>27,38%</c:v>
                  </c:pt>
                  <c:pt idx="7">
                    <c:v>32,58%</c:v>
                  </c:pt>
                  <c:pt idx="8">
                    <c:v>44,84%</c:v>
                  </c:pt>
                  <c:pt idx="9">
                    <c:v>80,76%</c:v>
                  </c:pt>
                  <c:pt idx="10">
                    <c:v>74,79%</c:v>
                  </c:pt>
                  <c:pt idx="11">
                    <c:v>35,58%</c:v>
                  </c:pt>
                  <c:pt idx="12">
                    <c:v>40,79%</c:v>
                  </c:pt>
                  <c:pt idx="13">
                    <c:v>53,25%</c:v>
                  </c:pt>
                  <c:pt idx="14">
                    <c:v>81,18%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7645-4F2F-9F4A-556E1435CBE4}"/>
            </c:ext>
          </c:extLst>
        </c:ser>
        <c:ser>
          <c:idx val="2"/>
          <c:order val="2"/>
          <c:tx>
            <c:strRef>
              <c:f>Gesamtkosten_Vergleich_URTyp!$J$20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2833A78-D7C1-45B3-829D-4405A6BB88D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7645-4F2F-9F4A-556E1435CBE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6482EAD-61D3-46B4-82BC-388C610578D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7645-4F2F-9F4A-556E1435CBE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56F39D-7FA8-4BE4-81CD-A51EA321DE4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7645-4F2F-9F4A-556E1435CBE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5E4DFEF-76E5-4780-B836-35102524D87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7645-4F2F-9F4A-556E1435CB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Gesamtkosten_Vergleich_URTyp!$D$27:$E$30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Suburban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Gesamtkosten_Vergleich_URTyp!$J$22:$J$36</c15:sqref>
                  </c15:fullRef>
                </c:ext>
              </c:extLst>
              <c:f>Gesamtkosten_Vergleich_URTyp!$J$27:$J$30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Gesamtkosten_Vergleich_URTyp!$K$22:$K$36</c15:f>
                <c15:dlblRangeCache>
                  <c:ptCount val="15"/>
                  <c:pt idx="0">
                    <c:v>16,12%</c:v>
                  </c:pt>
                  <c:pt idx="1">
                    <c:v>9,95%</c:v>
                  </c:pt>
                  <c:pt idx="2">
                    <c:v>11,36%</c:v>
                  </c:pt>
                  <c:pt idx="3">
                    <c:v>11,27%</c:v>
                  </c:pt>
                  <c:pt idx="4">
                    <c:v>17,27%</c:v>
                  </c:pt>
                  <c:pt idx="5">
                    <c:v>19,10%</c:v>
                  </c:pt>
                  <c:pt idx="6">
                    <c:v>20,44%</c:v>
                  </c:pt>
                  <c:pt idx="7">
                    <c:v>21,83%</c:v>
                  </c:pt>
                  <c:pt idx="8">
                    <c:v>19,42%</c:v>
                  </c:pt>
                  <c:pt idx="9">
                    <c:v>17,13%</c:v>
                  </c:pt>
                  <c:pt idx="10">
                    <c:v>19,90%</c:v>
                  </c:pt>
                  <c:pt idx="11">
                    <c:v>26,56%</c:v>
                  </c:pt>
                  <c:pt idx="12">
                    <c:v>27,33%</c:v>
                  </c:pt>
                  <c:pt idx="13">
                    <c:v>23,06%</c:v>
                  </c:pt>
                  <c:pt idx="14">
                    <c:v>17,22%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7645-4F2F-9F4A-556E1435CBE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Gesamtkosten_Vergleich_URTyp!$B$20</c:f>
          <c:strCache>
            <c:ptCount val="1"/>
            <c:pt idx="0">
              <c:v>Durchschnittliche Kosten für 1 Stp. (Betriebsdauer 20 Jahre)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Gesamtkosten_Vergleich_URTyp!$F$21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A0DE0DE-0B5D-4E10-A34F-F5B1CF162A1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E32-4DE1-9666-458630D602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5B634C2-A9FD-4EB1-BA0D-184F1C1C80F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E32-4DE1-9666-458630D602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3F6C12-138A-48E4-B808-691FE528DCD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E32-4DE1-9666-458630D602C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9CB3F2-5871-4635-9E1F-5E6D3AC6E0E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E32-4DE1-9666-458630D60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Gesamtkosten_Vergleich_URTyp!$D$32:$E$35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Gesamtkosten_Vergleich_URTyp!$F$22:$F$36</c15:sqref>
                  </c15:fullRef>
                </c:ext>
              </c:extLst>
              <c:f>Gesamtkosten_Vergleich_URTyp!$F$32:$F$35</c:f>
              <c:numCache>
                <c:formatCode>_-* #,##0.00\ "€"_-;\-* #,##0.00\ "€"_-;_-* "-"??\ "€"_-;_-@_-</c:formatCode>
                <c:ptCount val="4"/>
                <c:pt idx="0">
                  <c:v>2577.6417857142883</c:v>
                </c:pt>
                <c:pt idx="1">
                  <c:v>8592.1392857142946</c:v>
                </c:pt>
                <c:pt idx="2">
                  <c:v>8592.1392857142946</c:v>
                </c:pt>
                <c:pt idx="3">
                  <c:v>8592.1392857142946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Gesamtkosten_Vergleich_URTyp!$G$22:$G$36</c15:f>
                <c15:dlblRangeCache>
                  <c:ptCount val="15"/>
                  <c:pt idx="0">
                    <c:v>23,28%</c:v>
                  </c:pt>
                  <c:pt idx="1">
                    <c:v>76,72%</c:v>
                  </c:pt>
                  <c:pt idx="2">
                    <c:v>71,68%</c:v>
                  </c:pt>
                  <c:pt idx="3">
                    <c:v>62,69%</c:v>
                  </c:pt>
                  <c:pt idx="4">
                    <c:v>1,31%</c:v>
                  </c:pt>
                  <c:pt idx="5">
                    <c:v>9,13%</c:v>
                  </c:pt>
                  <c:pt idx="6">
                    <c:v>52,18%</c:v>
                  </c:pt>
                  <c:pt idx="7">
                    <c:v>45,59%</c:v>
                  </c:pt>
                  <c:pt idx="8">
                    <c:v>35,74%</c:v>
                  </c:pt>
                  <c:pt idx="9">
                    <c:v>2,11%</c:v>
                  </c:pt>
                  <c:pt idx="10">
                    <c:v>5,31%</c:v>
                  </c:pt>
                  <c:pt idx="11">
                    <c:v>37,86%</c:v>
                  </c:pt>
                  <c:pt idx="12">
                    <c:v>31,88%</c:v>
                  </c:pt>
                  <c:pt idx="13">
                    <c:v>23,70%</c:v>
                  </c:pt>
                  <c:pt idx="14">
                    <c:v>1,60%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7E32-4DE1-9666-458630D602C5}"/>
            </c:ext>
          </c:extLst>
        </c:ser>
        <c:ser>
          <c:idx val="1"/>
          <c:order val="1"/>
          <c:tx>
            <c:strRef>
              <c:f>Gesamtkosten_Vergleich_URTyp!$H$21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42C7DAE-5DBC-4979-8333-340CF25970B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E32-4DE1-9666-458630D602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1E83E0-1658-4154-82FC-CD810555D59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E32-4DE1-9666-458630D602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A67F87-F3E3-465D-AF11-EC3FCD929EC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E32-4DE1-9666-458630D602C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99F9F6-4916-47CC-9F97-5F442711B5E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E32-4DE1-9666-458630D60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Gesamtkosten_Vergleich_URTyp!$D$32:$E$35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Gesamtkosten_Vergleich_URTyp!$H$22:$H$36</c15:sqref>
                  </c15:fullRef>
                </c:ext>
              </c:extLst>
              <c:f>Gesamtkosten_Vergleich_URTyp!$H$32:$H$35</c:f>
              <c:numCache>
                <c:formatCode>_-* #,##0.00\ "€"_-;\-* #,##0.00\ "€"_-;_-* "-"??\ "€"_-;_-@_-</c:formatCode>
                <c:ptCount val="4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Gesamtkosten_Vergleich_URTyp!$I$22:$I$36</c15:f>
                <c15:dlblRangeCache>
                  <c:ptCount val="15"/>
                  <c:pt idx="0">
                    <c:v>60,60%</c:v>
                  </c:pt>
                  <c:pt idx="1">
                    <c:v>13,33%</c:v>
                  </c:pt>
                  <c:pt idx="2">
                    <c:v>16,95%</c:v>
                  </c:pt>
                  <c:pt idx="3">
                    <c:v>26,04%</c:v>
                  </c:pt>
                  <c:pt idx="4">
                    <c:v>81,42%</c:v>
                  </c:pt>
                  <c:pt idx="5">
                    <c:v>71,78%</c:v>
                  </c:pt>
                  <c:pt idx="6">
                    <c:v>27,38%</c:v>
                  </c:pt>
                  <c:pt idx="7">
                    <c:v>32,58%</c:v>
                  </c:pt>
                  <c:pt idx="8">
                    <c:v>44,84%</c:v>
                  </c:pt>
                  <c:pt idx="9">
                    <c:v>80,76%</c:v>
                  </c:pt>
                  <c:pt idx="10">
                    <c:v>74,79%</c:v>
                  </c:pt>
                  <c:pt idx="11">
                    <c:v>35,58%</c:v>
                  </c:pt>
                  <c:pt idx="12">
                    <c:v>40,79%</c:v>
                  </c:pt>
                  <c:pt idx="13">
                    <c:v>53,25%</c:v>
                  </c:pt>
                  <c:pt idx="14">
                    <c:v>81,18%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9-7E32-4DE1-9666-458630D602C5}"/>
            </c:ext>
          </c:extLst>
        </c:ser>
        <c:ser>
          <c:idx val="2"/>
          <c:order val="2"/>
          <c:tx>
            <c:strRef>
              <c:f>Gesamtkosten_Vergleich_URTyp!$J$20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D848FAF-CD56-484D-BF91-821A83E73E4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7E32-4DE1-9666-458630D602C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53137CF-085A-42A8-9F86-D99A8EE4868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7E32-4DE1-9666-458630D602C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7ACDBDC-B955-4A65-9E7A-4FBE7D8630B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7E32-4DE1-9666-458630D602C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81B365A-15D4-4B89-86DF-535CBBBC47B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7E32-4DE1-9666-458630D602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Base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Gesamtkosten_Vergleich_URTyp!$D$22:$E$36</c15:sqref>
                  </c15:fullRef>
                </c:ext>
              </c:extLst>
              <c:f>Gesamtkosten_Vergleich_URTyp!$D$32:$E$35</c:f>
              <c:multiLvlStrCache>
                <c:ptCount val="4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</c:lvl>
                <c:lvl>
                  <c:pt idx="0">
                    <c:v>Rural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Gesamtkosten_Vergleich_URTyp!$J$22:$J$36</c15:sqref>
                  </c15:fullRef>
                </c:ext>
              </c:extLst>
              <c:f>Gesamtkosten_Vergleich_URTyp!$J$32:$J$35</c:f>
              <c:numCache>
                <c:formatCode>_-* #,##0.00\ "€"_-;\-* #,##0.00\ "€"_-;_-* "-"??\ "€"_-;_-@_-</c:formatCode>
                <c:ptCount val="4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Gesamtkosten_Vergleich_URTyp!$K$22:$K$36</c15:f>
                <c15:dlblRangeCache>
                  <c:ptCount val="15"/>
                  <c:pt idx="0">
                    <c:v>16,12%</c:v>
                  </c:pt>
                  <c:pt idx="1">
                    <c:v>9,95%</c:v>
                  </c:pt>
                  <c:pt idx="2">
                    <c:v>11,36%</c:v>
                  </c:pt>
                  <c:pt idx="3">
                    <c:v>11,27%</c:v>
                  </c:pt>
                  <c:pt idx="4">
                    <c:v>17,27%</c:v>
                  </c:pt>
                  <c:pt idx="5">
                    <c:v>19,10%</c:v>
                  </c:pt>
                  <c:pt idx="6">
                    <c:v>20,44%</c:v>
                  </c:pt>
                  <c:pt idx="7">
                    <c:v>21,83%</c:v>
                  </c:pt>
                  <c:pt idx="8">
                    <c:v>19,42%</c:v>
                  </c:pt>
                  <c:pt idx="9">
                    <c:v>17,13%</c:v>
                  </c:pt>
                  <c:pt idx="10">
                    <c:v>19,90%</c:v>
                  </c:pt>
                  <c:pt idx="11">
                    <c:v>26,56%</c:v>
                  </c:pt>
                  <c:pt idx="12">
                    <c:v>27,33%</c:v>
                  </c:pt>
                  <c:pt idx="13">
                    <c:v>23,06%</c:v>
                  </c:pt>
                  <c:pt idx="14">
                    <c:v>17,22%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7E32-4DE1-9666-458630D602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67C0213-17C9-411E-B785-1EB33F7D883A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140-4480-BBF6-6AE6D5CFB09B}"/>
                </c:ext>
              </c:extLst>
            </c:dLbl>
            <c:spPr>
              <a:solidFill>
                <a:srgbClr val="E6007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Gesamtkosten_Vergleich_URTyp!$E$31</c:f>
              <c:strCache>
                <c:ptCount val="1"/>
                <c:pt idx="0">
                  <c:v>Stellplatz ÖR/Parkstreifen</c:v>
                </c:pt>
              </c:strCache>
            </c:strRef>
          </c:cat>
          <c:val>
            <c:numRef>
              <c:f>Gesamtkosten_Vergleich_URTyp!$F$31</c:f>
              <c:numCache>
                <c:formatCode>_-* #,##0.00\ "€"_-;\-* #,##0.00\ "€"_-;_-* "-"??\ "€"_-;_-@_-</c:formatCode>
                <c:ptCount val="1"/>
                <c:pt idx="0">
                  <c:v>211.31632417705836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Gesamtkosten_Vergleich_URTyp!$G$31</c15:f>
                <c15:dlblRangeCache>
                  <c:ptCount val="1"/>
                  <c:pt idx="0">
                    <c:v>2,11%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140-4480-BBF6-6AE6D5CFB09B}"/>
            </c:ext>
          </c:extLst>
        </c:ser>
        <c:ser>
          <c:idx val="1"/>
          <c:order val="1"/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5F18C49-DDD2-40DE-BA89-B48D025F6D90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140-4480-BBF6-6AE6D5CFB0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Gesamtkosten_Vergleich_URTyp!$E$31</c:f>
              <c:strCache>
                <c:ptCount val="1"/>
                <c:pt idx="0">
                  <c:v>Stellplatz ÖR/Parkstreifen</c:v>
                </c:pt>
              </c:strCache>
            </c:strRef>
          </c:cat>
          <c:val>
            <c:numRef>
              <c:f>Gesamtkosten_Vergleich_URTyp!$H$31</c:f>
              <c:numCache>
                <c:formatCode>_-* #,##0.00\ "€"_-;\-* #,##0.00\ "€"_-;_-* "-"??\ "€"_-;_-@_-</c:formatCode>
                <c:ptCount val="1"/>
                <c:pt idx="0">
                  <c:v>8075.7983333333332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Gesamtkosten_Vergleich_URTyp!$I$31</c15:f>
                <c15:dlblRangeCache>
                  <c:ptCount val="1"/>
                  <c:pt idx="0">
                    <c:v>80,76%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8140-4480-BBF6-6AE6D5CFB09B}"/>
            </c:ext>
          </c:extLst>
        </c:ser>
        <c:ser>
          <c:idx val="2"/>
          <c:order val="2"/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3768F3E-6A04-4334-AEE1-789F3D45BB4A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140-4480-BBF6-6AE6D5CFB0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Gesamtkosten_Vergleich_URTyp!$E$31</c:f>
              <c:strCache>
                <c:ptCount val="1"/>
                <c:pt idx="0">
                  <c:v>Stellplatz ÖR/Parkstreifen</c:v>
                </c:pt>
              </c:strCache>
            </c:strRef>
          </c:cat>
          <c:val>
            <c:numRef>
              <c:f>Gesamtkosten_Vergleich_URTyp!$J$31</c:f>
              <c:numCache>
                <c:formatCode>_-* #,##0.00\ "€"_-;\-* #,##0.00\ "€"_-;_-* "-"??\ "€"_-;_-@_-</c:formatCode>
                <c:ptCount val="1"/>
                <c:pt idx="0">
                  <c:v>1713.2210526315823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Gesamtkosten_Vergleich_URTyp!$K$31</c15:f>
                <c15:dlblRangeCache>
                  <c:ptCount val="1"/>
                  <c:pt idx="0">
                    <c:v>17,13%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8140-4480-BBF6-6AE6D5CFB09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7492112"/>
        <c:axId val="1886114400"/>
      </c:barChart>
      <c:catAx>
        <c:axId val="1074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86114400"/>
        <c:crosses val="autoZero"/>
        <c:auto val="1"/>
        <c:lblAlgn val="ctr"/>
        <c:lblOffset val="100"/>
        <c:noMultiLvlLbl val="0"/>
      </c:catAx>
      <c:valAx>
        <c:axId val="188611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749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Gesamtkosten_Vergleich_Tourism!$B$19</c:f>
          <c:strCache>
            <c:ptCount val="1"/>
            <c:pt idx="0">
              <c:v>Durchschnittliche Kosten für 1 Stp. (Betriebsdauer 20 Jahre) differenziert nach Raum- und Stellplatztyp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Gesamtkosten_Vergleich_Tourism!$F$21</c:f>
              <c:strCache>
                <c:ptCount val="1"/>
                <c:pt idx="0">
                  <c:v>Grunderwerbskosten</c:v>
                </c:pt>
              </c:strCache>
            </c:strRef>
          </c:tx>
          <c:spPr>
            <a:solidFill>
              <a:srgbClr val="E6007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F55265-8132-42D2-8DF3-19A52C898AED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4B7-407D-BE0D-92B6A400A7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BBF7EC-9C0D-4A6B-9099-10F4CDAD340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4B7-407D-BE0D-92B6A400A7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AA52EAA-387B-41C5-A773-C29AEA928C0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4B7-407D-BE0D-92B6A400A7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2AAA724-4178-4A26-9349-B46C38F8022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4B7-407D-BE0D-92B6A400A7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AB1684-167C-4CBB-B3C8-78A274B8DC0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4B7-407D-BE0D-92B6A400A7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5CBDF3E-7757-4097-A7DE-129AA840F94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4B7-407D-BE0D-92B6A400A7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13CF366-37F7-43B0-A129-0E79BBE85C9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4B7-407D-BE0D-92B6A400A7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2E0CB9D-AFE3-47E9-82F0-2798298D86B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4B7-407D-BE0D-92B6A400A7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4ED3D0C-36B2-496E-BAEE-FE64B7490A55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4B7-407D-BE0D-92B6A400A7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1A961D8-11B8-4CBE-A347-5F030E4CCEE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4B7-407D-BE0D-92B6A400A7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AFB6362-1A18-4CA2-B47C-8B632C27CAF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4B7-407D-BE0D-92B6A400A7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C6872D1-BF78-4946-836A-9483767C9D1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74B7-407D-BE0D-92B6A400A7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6CB5DA2-C69B-488D-A4FB-6621FA8C321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74B7-407D-BE0D-92B6A400A7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D8EB0208-F46E-462F-8F66-268B18CB5DC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74B7-407D-BE0D-92B6A400A7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A15D023-D306-4DD1-9280-410343F50EE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74B7-407D-BE0D-92B6A400A7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43276DB-6919-4227-9C33-749AB7683DE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74B7-407D-BE0D-92B6A400A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(Gesamtkosten_Vergleich_Tourism!$D$22:$E$25,Gesamtkosten_Vergleich_Tourism!$D$27:$E$30,Gesamtkosten_Vergleich_Tourism!$D$32:$E$35,Gesamtkosten_Vergleich_Tourism!$D$37:$E$40)</c:f>
              <c:multiLvlStrCache>
                <c:ptCount val="16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  <c:pt idx="12">
                    <c:v>Tiefgarage</c:v>
                  </c:pt>
                  <c:pt idx="13">
                    <c:v>Oberirdischer Stellplatz, offen</c:v>
                  </c:pt>
                  <c:pt idx="14">
                    <c:v>Oberirdischer Stellplatz, überdacht</c:v>
                  </c:pt>
                  <c:pt idx="15">
                    <c:v>Oberirdischer Stellplatz, Garage</c:v>
                  </c:pt>
                </c:lvl>
                <c:lvl>
                  <c:pt idx="0">
                    <c:v>Verdichtungsraum</c:v>
                  </c:pt>
                  <c:pt idx="4">
                    <c:v>Touristisch intensiv genutzter Verdichtungsraum</c:v>
                  </c:pt>
                  <c:pt idx="8">
                    <c:v>Touristisch intensiv genutzter Raum</c:v>
                  </c:pt>
                  <c:pt idx="12">
                    <c:v>Ländlicher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Gesamtkosten_Vergleich_Tourism!$F$22:$F$41</c15:sqref>
                  </c15:fullRef>
                </c:ext>
              </c:extLst>
              <c:f>(Gesamtkosten_Vergleich_Tourism!$F$22:$F$25,Gesamtkosten_Vergleich_Tourism!$F$27:$F$30,Gesamtkosten_Vergleich_Tourism!$F$32:$F$35,Gesamtkosten_Vergleich_Tourism!$F$37:$F$40)</c:f>
              <c:numCache>
                <c:formatCode>_-* #,##0.00\ "€"_-;\-* #,##0.00\ "€"_-;_-* "-"??\ "€"_-;_-@_-</c:formatCode>
                <c:ptCount val="16"/>
                <c:pt idx="0">
                  <c:v>4023.3187500000026</c:v>
                </c:pt>
                <c:pt idx="1">
                  <c:v>13411.062500000009</c:v>
                </c:pt>
                <c:pt idx="2">
                  <c:v>13411.062500000009</c:v>
                </c:pt>
                <c:pt idx="3">
                  <c:v>13411.062500000009</c:v>
                </c:pt>
                <c:pt idx="4">
                  <c:v>4889.8339285714283</c:v>
                </c:pt>
                <c:pt idx="5">
                  <c:v>16299.446428571428</c:v>
                </c:pt>
                <c:pt idx="6">
                  <c:v>16299.446428571428</c:v>
                </c:pt>
                <c:pt idx="7">
                  <c:v>16299.446428571428</c:v>
                </c:pt>
                <c:pt idx="8">
                  <c:v>4051.5444444444443</c:v>
                </c:pt>
                <c:pt idx="9">
                  <c:v>13505.148148148148</c:v>
                </c:pt>
                <c:pt idx="10">
                  <c:v>13505.148148148148</c:v>
                </c:pt>
                <c:pt idx="11">
                  <c:v>13505.148148148148</c:v>
                </c:pt>
                <c:pt idx="12">
                  <c:v>1731.3224358974369</c:v>
                </c:pt>
                <c:pt idx="13">
                  <c:v>5771.0747863247898</c:v>
                </c:pt>
                <c:pt idx="14">
                  <c:v>5771.0747863247898</c:v>
                </c:pt>
                <c:pt idx="15">
                  <c:v>5771.0747863247898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Gesamtkosten_Vergleich_Tourism!$G$22:$G$41</c15:f>
                <c15:dlblRangeCache>
                  <c:ptCount val="20"/>
                  <c:pt idx="0">
                    <c:v>8,05%</c:v>
                  </c:pt>
                  <c:pt idx="1">
                    <c:v>48,74%</c:v>
                  </c:pt>
                  <c:pt idx="2">
                    <c:v>42,21%</c:v>
                  </c:pt>
                  <c:pt idx="3">
                    <c:v>32,65%</c:v>
                  </c:pt>
                  <c:pt idx="4">
                    <c:v>1,93%</c:v>
                  </c:pt>
                  <c:pt idx="5">
                    <c:v>9,62%</c:v>
                  </c:pt>
                  <c:pt idx="6">
                    <c:v>53,61%</c:v>
                  </c:pt>
                  <c:pt idx="7">
                    <c:v>47,02%</c:v>
                  </c:pt>
                  <c:pt idx="8">
                    <c:v>37,07%</c:v>
                  </c:pt>
                  <c:pt idx="9">
                    <c:v>2,45%</c:v>
                  </c:pt>
                  <c:pt idx="10">
                    <c:v>8,10%</c:v>
                  </c:pt>
                  <c:pt idx="11">
                    <c:v>48,92%</c:v>
                  </c:pt>
                  <c:pt idx="12">
                    <c:v>42,38%</c:v>
                  </c:pt>
                  <c:pt idx="13">
                    <c:v>32,80%</c:v>
                  </c:pt>
                  <c:pt idx="14">
                    <c:v>1,51%</c:v>
                  </c:pt>
                  <c:pt idx="15">
                    <c:v>3,63%</c:v>
                  </c:pt>
                  <c:pt idx="16">
                    <c:v>29,04%</c:v>
                  </c:pt>
                  <c:pt idx="17">
                    <c:v>23,91%</c:v>
                  </c:pt>
                  <c:pt idx="18">
                    <c:v>17,26%</c:v>
                  </c:pt>
                  <c:pt idx="19">
                    <c:v>1,56%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74B7-407D-BE0D-92B6A400A74E}"/>
            </c:ext>
          </c:extLst>
        </c:ser>
        <c:ser>
          <c:idx val="1"/>
          <c:order val="1"/>
          <c:tx>
            <c:strRef>
              <c:f>Gesamtkosten_Vergleich_Tourism!$H$21</c:f>
              <c:strCache>
                <c:ptCount val="1"/>
                <c:pt idx="0">
                  <c:v>Errichtungskosten</c:v>
                </c:pt>
              </c:strCache>
            </c:strRef>
          </c:tx>
          <c:spPr>
            <a:solidFill>
              <a:srgbClr val="201547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91C59E-82AA-4FAA-B98F-2B1AE97A152A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4B7-407D-BE0D-92B6A400A7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F1435C-E6A6-4511-B243-5DBF5B6BB47E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4B7-407D-BE0D-92B6A400A7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A820CC-01BD-464D-B136-4BE9B4EB8D4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4B7-407D-BE0D-92B6A400A7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DB8E48F-D085-42AA-B1E5-ED4F4DA6E42B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4B7-407D-BE0D-92B6A400A7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00FCBD0-0C6E-49FA-90B7-D0BD6314129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4B7-407D-BE0D-92B6A400A7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BBC3131-2F95-43F0-8FD0-1A4F1603242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4B7-407D-BE0D-92B6A400A7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F529A1-24E9-4410-9866-0DE3CC80659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4B7-407D-BE0D-92B6A400A7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84F6906-761B-44A8-9CF9-2A9026C19D09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4B7-407D-BE0D-92B6A400A7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0FFE229-1C30-4730-8F89-57524008927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4B7-407D-BE0D-92B6A400A7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111856C-3FCC-4629-B0BB-93E45629ED2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4B7-407D-BE0D-92B6A400A7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ED5E0E0-7B7E-4D8C-81C1-05ADF820D490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4B7-407D-BE0D-92B6A400A7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977869E-A69F-407E-A87E-F25AAA6E07D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4B7-407D-BE0D-92B6A400A7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A2E0F1A-52A6-479C-8A2A-A8EA61E23C1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74B7-407D-BE0D-92B6A400A7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EEAC5E8-E1A2-40CA-AC37-D51B735EABE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74B7-407D-BE0D-92B6A400A7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DBC894C-5F56-4E89-B43A-597D8071466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74B7-407D-BE0D-92B6A400A7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875D2C8-8F28-4490-A11B-C52A8AF50EF8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74B7-407D-BE0D-92B6A400A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(Gesamtkosten_Vergleich_Tourism!$D$22:$E$25,Gesamtkosten_Vergleich_Tourism!$D$27:$E$30,Gesamtkosten_Vergleich_Tourism!$D$32:$E$35,Gesamtkosten_Vergleich_Tourism!$D$37:$E$40)</c:f>
              <c:multiLvlStrCache>
                <c:ptCount val="16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  <c:pt idx="12">
                    <c:v>Tiefgarage</c:v>
                  </c:pt>
                  <c:pt idx="13">
                    <c:v>Oberirdischer Stellplatz, offen</c:v>
                  </c:pt>
                  <c:pt idx="14">
                    <c:v>Oberirdischer Stellplatz, überdacht</c:v>
                  </c:pt>
                  <c:pt idx="15">
                    <c:v>Oberirdischer Stellplatz, Garage</c:v>
                  </c:pt>
                </c:lvl>
                <c:lvl>
                  <c:pt idx="0">
                    <c:v>Verdichtungsraum</c:v>
                  </c:pt>
                  <c:pt idx="4">
                    <c:v>Touristisch intensiv genutzter Verdichtungsraum</c:v>
                  </c:pt>
                  <c:pt idx="8">
                    <c:v>Touristisch intensiv genutzter Raum</c:v>
                  </c:pt>
                  <c:pt idx="12">
                    <c:v>Ländlicher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Gesamtkosten_Vergleich_Tourism!$H$22:$H$41</c15:sqref>
                  </c15:fullRef>
                </c:ext>
              </c:extLst>
              <c:f>(Gesamtkosten_Vergleich_Tourism!$H$22:$H$25,Gesamtkosten_Vergleich_Tourism!$H$27:$H$30,Gesamtkosten_Vergleich_Tourism!$H$32:$H$35,Gesamtkosten_Vergleich_Tourism!$H$37:$H$40)</c:f>
              <c:numCache>
                <c:formatCode>_-* #,##0.00\ "€"_-;\-* #,##0.00\ "€"_-;_-* "-"??\ "€"_-;_-@_-</c:formatCode>
                <c:ptCount val="16"/>
                <c:pt idx="0">
                  <c:v>36306.347999999998</c:v>
                </c:pt>
                <c:pt idx="1">
                  <c:v>8075.7983333333332</c:v>
                </c:pt>
                <c:pt idx="2">
                  <c:v>10995.334285714287</c:v>
                </c:pt>
                <c:pt idx="3">
                  <c:v>19306.63625</c:v>
                </c:pt>
                <c:pt idx="4">
                  <c:v>36306.347999999998</c:v>
                </c:pt>
                <c:pt idx="5">
                  <c:v>8075.7983333333332</c:v>
                </c:pt>
                <c:pt idx="6">
                  <c:v>10995.334285714287</c:v>
                </c:pt>
                <c:pt idx="7">
                  <c:v>19306.63625</c:v>
                </c:pt>
                <c:pt idx="8">
                  <c:v>36306.347999999998</c:v>
                </c:pt>
                <c:pt idx="9">
                  <c:v>8075.7983333333332</c:v>
                </c:pt>
                <c:pt idx="10">
                  <c:v>10995.334285714287</c:v>
                </c:pt>
                <c:pt idx="11">
                  <c:v>19306.63625</c:v>
                </c:pt>
                <c:pt idx="12">
                  <c:v>36306.347999999998</c:v>
                </c:pt>
                <c:pt idx="13">
                  <c:v>8075.7983333333332</c:v>
                </c:pt>
                <c:pt idx="14">
                  <c:v>10995.334285714287</c:v>
                </c:pt>
                <c:pt idx="15">
                  <c:v>19306.63625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Gesamtkosten_Vergleich_Tourism!$I$22:$I$41</c15:f>
                <c15:dlblRangeCache>
                  <c:ptCount val="20"/>
                  <c:pt idx="0">
                    <c:v>72,63%</c:v>
                  </c:pt>
                  <c:pt idx="1">
                    <c:v>29,35%</c:v>
                  </c:pt>
                  <c:pt idx="2">
                    <c:v>34,60%</c:v>
                  </c:pt>
                  <c:pt idx="3">
                    <c:v>47,00%</c:v>
                  </c:pt>
                  <c:pt idx="4">
                    <c:v>80,90%</c:v>
                  </c:pt>
                  <c:pt idx="5">
                    <c:v>71,39%</c:v>
                  </c:pt>
                  <c:pt idx="6">
                    <c:v>26,56%</c:v>
                  </c:pt>
                  <c:pt idx="7">
                    <c:v>31,72%</c:v>
                  </c:pt>
                  <c:pt idx="8">
                    <c:v>43,91%</c:v>
                  </c:pt>
                  <c:pt idx="9">
                    <c:v>80,48%</c:v>
                  </c:pt>
                  <c:pt idx="10">
                    <c:v>72,59%</c:v>
                  </c:pt>
                  <c:pt idx="11">
                    <c:v>29,25%</c:v>
                  </c:pt>
                  <c:pt idx="12">
                    <c:v>34,50%</c:v>
                  </c:pt>
                  <c:pt idx="13">
                    <c:v>46,89%</c:v>
                  </c:pt>
                  <c:pt idx="14">
                    <c:v>81,25%</c:v>
                  </c:pt>
                  <c:pt idx="15">
                    <c:v>76,12%</c:v>
                  </c:pt>
                  <c:pt idx="16">
                    <c:v>40,63%</c:v>
                  </c:pt>
                  <c:pt idx="17">
                    <c:v>45,56%</c:v>
                  </c:pt>
                  <c:pt idx="18">
                    <c:v>57,74%</c:v>
                  </c:pt>
                  <c:pt idx="19">
                    <c:v>81,21%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9-74B7-407D-BE0D-92B6A400A74E}"/>
            </c:ext>
          </c:extLst>
        </c:ser>
        <c:ser>
          <c:idx val="2"/>
          <c:order val="2"/>
          <c:tx>
            <c:strRef>
              <c:f>Gesamtkosten_Vergleich_Tourism!$J$20</c:f>
              <c:strCache>
                <c:ptCount val="1"/>
                <c:pt idx="0">
                  <c:v>Laufende Kosten (Betrieb 20 Jahre)</c:v>
                </c:pt>
              </c:strCache>
            </c:strRef>
          </c:tx>
          <c:spPr>
            <a:solidFill>
              <a:srgbClr val="A3A9C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F71C261-BD72-438A-B467-004D33F23655}" type="CELLRANGE">
                      <a:rPr lang="en-US"/>
                      <a:pPr/>
                      <a:t>[ZELLBEREICH]</a:t>
                    </a:fld>
                    <a:endParaRPr lang="de-AT"/>
                  </a:p>
                </c:rich>
              </c:tx>
              <c:dLblPos val="inBase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74B7-407D-BE0D-92B6A400A7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CABBEB-B57E-4BC1-8AB1-D11044C27513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74B7-407D-BE0D-92B6A400A7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38DF28-7176-410A-BE38-A9ECADE384F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74B7-407D-BE0D-92B6A400A7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07A4D68-4C13-4AE0-9C06-D2184B5BD31C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74B7-407D-BE0D-92B6A400A7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A2BA6D5-F729-43E4-B028-9068EDDC772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74B7-407D-BE0D-92B6A400A7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D4E7ADA-A622-42E0-9282-5B627D6D993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74B7-407D-BE0D-92B6A400A7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1A821B1-9856-4A89-9BC2-56D519C85A16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74B7-407D-BE0D-92B6A400A7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6F324F-BA36-4BBA-9532-6CA427D4F3E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74B7-407D-BE0D-92B6A400A7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2611AF1-355F-4FE7-8379-2C9023869F81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74B7-407D-BE0D-92B6A400A7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F58A141-37F2-40B8-ADCE-A48904745592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74B7-407D-BE0D-92B6A400A7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EEB03287-1F05-4BD5-8822-27005B5B545D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74B7-407D-BE0D-92B6A400A7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CA5A00F-6856-4073-A44E-D557AB74255A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74B7-407D-BE0D-92B6A400A7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593B602-474B-4C98-877F-0E177947AF9F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74B7-407D-BE0D-92B6A400A7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048C17B-04C7-4F5B-9A87-21AC92886E14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74B7-407D-BE0D-92B6A400A7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AD38170-8DCA-4104-BB1B-A149EBDEE477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74B7-407D-BE0D-92B6A400A7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7C5A1DB-C95E-407B-BEA3-0850568A4A73}" type="CELLRANGE">
                      <a:rPr lang="de-AT"/>
                      <a:pPr/>
                      <a:t>[ZELLBEREICH]</a:t>
                    </a:fld>
                    <a:endParaRPr lang="de-AT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74B7-407D-BE0D-92B6A400A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Gesamtkosten_Vergleich_Tourism!$D$22:$E$41</c15:sqref>
                  </c15:fullRef>
                </c:ext>
              </c:extLst>
              <c:f>(Gesamtkosten_Vergleich_Tourism!$D$22:$E$25,Gesamtkosten_Vergleich_Tourism!$D$27:$E$30,Gesamtkosten_Vergleich_Tourism!$D$32:$E$35,Gesamtkosten_Vergleich_Tourism!$D$37:$E$40)</c:f>
              <c:multiLvlStrCache>
                <c:ptCount val="16"/>
                <c:lvl>
                  <c:pt idx="0">
                    <c:v>Tiefgarage</c:v>
                  </c:pt>
                  <c:pt idx="1">
                    <c:v>Oberirdischer Stellplatz, offen</c:v>
                  </c:pt>
                  <c:pt idx="2">
                    <c:v>Oberirdischer Stellplatz, überdacht</c:v>
                  </c:pt>
                  <c:pt idx="3">
                    <c:v>Oberirdischer Stellplatz, Garage</c:v>
                  </c:pt>
                  <c:pt idx="4">
                    <c:v>Tiefgarage</c:v>
                  </c:pt>
                  <c:pt idx="5">
                    <c:v>Oberirdischer Stellplatz, offen</c:v>
                  </c:pt>
                  <c:pt idx="6">
                    <c:v>Oberirdischer Stellplatz, überdacht</c:v>
                  </c:pt>
                  <c:pt idx="7">
                    <c:v>Oberirdischer Stellplatz, Garage</c:v>
                  </c:pt>
                  <c:pt idx="8">
                    <c:v>Tiefgarage</c:v>
                  </c:pt>
                  <c:pt idx="9">
                    <c:v>Oberirdischer Stellplatz, offen</c:v>
                  </c:pt>
                  <c:pt idx="10">
                    <c:v>Oberirdischer Stellplatz, überdacht</c:v>
                  </c:pt>
                  <c:pt idx="11">
                    <c:v>Oberirdischer Stellplatz, Garage</c:v>
                  </c:pt>
                  <c:pt idx="12">
                    <c:v>Tiefgarage</c:v>
                  </c:pt>
                  <c:pt idx="13">
                    <c:v>Oberirdischer Stellplatz, offen</c:v>
                  </c:pt>
                  <c:pt idx="14">
                    <c:v>Oberirdischer Stellplatz, überdacht</c:v>
                  </c:pt>
                  <c:pt idx="15">
                    <c:v>Oberirdischer Stellplatz, Garage</c:v>
                  </c:pt>
                </c:lvl>
                <c:lvl>
                  <c:pt idx="0">
                    <c:v>Verdichtungsraum</c:v>
                  </c:pt>
                  <c:pt idx="4">
                    <c:v>Touristisch intensiv genutzter Verdichtungsraum</c:v>
                  </c:pt>
                  <c:pt idx="8">
                    <c:v>Touristisch intensiv genutzter Raum</c:v>
                  </c:pt>
                  <c:pt idx="12">
                    <c:v>Ländlicher Raum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Gesamtkosten_Vergleich_Tourism!$J$22:$J$41</c15:sqref>
                  </c15:fullRef>
                </c:ext>
              </c:extLst>
              <c:f>(Gesamtkosten_Vergleich_Tourism!$J$22:$J$25,Gesamtkosten_Vergleich_Tourism!$J$27:$J$30,Gesamtkosten_Vergleich_Tourism!$J$32:$J$35,Gesamtkosten_Vergleich_Tourism!$J$37:$J$40)</c:f>
              <c:numCache>
                <c:formatCode>_-* #,##0.00\ "€"_-;\-* #,##0.00\ "€"_-;_-* "-"??\ "€"_-;_-@_-</c:formatCode>
                <c:ptCount val="16"/>
                <c:pt idx="0">
                  <c:v>9660</c:v>
                </c:pt>
                <c:pt idx="1">
                  <c:v>6028</c:v>
                </c:pt>
                <c:pt idx="2">
                  <c:v>7368</c:v>
                </c:pt>
                <c:pt idx="3">
                  <c:v>8360</c:v>
                </c:pt>
                <c:pt idx="4">
                  <c:v>9660</c:v>
                </c:pt>
                <c:pt idx="5">
                  <c:v>6028</c:v>
                </c:pt>
                <c:pt idx="6">
                  <c:v>7368</c:v>
                </c:pt>
                <c:pt idx="7">
                  <c:v>8360</c:v>
                </c:pt>
                <c:pt idx="8">
                  <c:v>9660</c:v>
                </c:pt>
                <c:pt idx="9">
                  <c:v>6028</c:v>
                </c:pt>
                <c:pt idx="10">
                  <c:v>7368</c:v>
                </c:pt>
                <c:pt idx="11">
                  <c:v>8360</c:v>
                </c:pt>
                <c:pt idx="12">
                  <c:v>9660</c:v>
                </c:pt>
                <c:pt idx="13">
                  <c:v>6028</c:v>
                </c:pt>
                <c:pt idx="14">
                  <c:v>7368</c:v>
                </c:pt>
                <c:pt idx="15">
                  <c:v>8360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Gesamtkosten_Vergleich_Tourism!$K$22:$K$41</c15:f>
                <c15:dlblRangeCache>
                  <c:ptCount val="20"/>
                  <c:pt idx="0">
                    <c:v>19,32%</c:v>
                  </c:pt>
                  <c:pt idx="1">
                    <c:v>21,91%</c:v>
                  </c:pt>
                  <c:pt idx="2">
                    <c:v>23,19%</c:v>
                  </c:pt>
                  <c:pt idx="3">
                    <c:v>20,35%</c:v>
                  </c:pt>
                  <c:pt idx="4">
                    <c:v>17,16%</c:v>
                  </c:pt>
                  <c:pt idx="5">
                    <c:v>18,99%</c:v>
                  </c:pt>
                  <c:pt idx="6">
                    <c:v>19,83%</c:v>
                  </c:pt>
                  <c:pt idx="7">
                    <c:v>21,26%</c:v>
                  </c:pt>
                  <c:pt idx="8">
                    <c:v>19,01%</c:v>
                  </c:pt>
                  <c:pt idx="9">
                    <c:v>17,07%</c:v>
                  </c:pt>
                  <c:pt idx="10">
                    <c:v>19,31%</c:v>
                  </c:pt>
                  <c:pt idx="11">
                    <c:v>21,83%</c:v>
                  </c:pt>
                  <c:pt idx="12">
                    <c:v>23,12%</c:v>
                  </c:pt>
                  <c:pt idx="13">
                    <c:v>20,31%</c:v>
                  </c:pt>
                  <c:pt idx="14">
                    <c:v>17,24%</c:v>
                  </c:pt>
                  <c:pt idx="15">
                    <c:v>20,25%</c:v>
                  </c:pt>
                  <c:pt idx="16">
                    <c:v>30,33%</c:v>
                  </c:pt>
                  <c:pt idx="17">
                    <c:v>30,53%</c:v>
                  </c:pt>
                  <c:pt idx="18">
                    <c:v>25,00%</c:v>
                  </c:pt>
                  <c:pt idx="19">
                    <c:v>17,23%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6-74B7-407D-BE0D-92B6A400A74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945201216"/>
        <c:axId val="1140803008"/>
      </c:barChart>
      <c:catAx>
        <c:axId val="194520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0803008"/>
        <c:crosses val="autoZero"/>
        <c:auto val="1"/>
        <c:lblAlgn val="ctr"/>
        <c:lblOffset val="100"/>
        <c:noMultiLvlLbl val="0"/>
      </c:catAx>
      <c:valAx>
        <c:axId val="11408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45201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8</xdr:row>
      <xdr:rowOff>177248</xdr:rowOff>
    </xdr:from>
    <xdr:to>
      <xdr:col>8</xdr:col>
      <xdr:colOff>223630</xdr:colOff>
      <xdr:row>21</xdr:row>
      <xdr:rowOff>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1E04B4C8-3CB9-E835-83AD-476ADADB1B7C}"/>
            </a:ext>
          </a:extLst>
        </xdr:cNvPr>
        <xdr:cNvGrpSpPr/>
      </xdr:nvGrpSpPr>
      <xdr:grpSpPr>
        <a:xfrm>
          <a:off x="6303066" y="2198205"/>
          <a:ext cx="3395868" cy="2671969"/>
          <a:chOff x="3843131" y="2024270"/>
          <a:chExt cx="3768586" cy="2489752"/>
        </a:xfrm>
      </xdr:grpSpPr>
      <xdr:graphicFrame macro="">
        <xdr:nvGraphicFramePr>
          <xdr:cNvPr id="4" name="Diagramm 3">
            <a:extLst>
              <a:ext uri="{FF2B5EF4-FFF2-40B4-BE49-F238E27FC236}">
                <a16:creationId xmlns:a16="http://schemas.microsoft.com/office/drawing/2014/main" id="{D03F3008-50D3-A5B2-CB8D-A6E45ED67CF3}"/>
              </a:ext>
            </a:extLst>
          </xdr:cNvPr>
          <xdr:cNvGraphicFramePr/>
        </xdr:nvGraphicFramePr>
        <xdr:xfrm>
          <a:off x="3843131" y="2024270"/>
          <a:ext cx="3768586" cy="248975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7" name="Gruppieren 6">
            <a:extLst>
              <a:ext uri="{FF2B5EF4-FFF2-40B4-BE49-F238E27FC236}">
                <a16:creationId xmlns:a16="http://schemas.microsoft.com/office/drawing/2014/main" id="{89AB7375-70B2-7363-9B41-5DDB4C2796EE}"/>
              </a:ext>
            </a:extLst>
          </xdr:cNvPr>
          <xdr:cNvGrpSpPr/>
        </xdr:nvGrpSpPr>
        <xdr:grpSpPr>
          <a:xfrm>
            <a:off x="4883559" y="2275873"/>
            <a:ext cx="2004392" cy="331306"/>
            <a:chOff x="7989538" y="3278069"/>
            <a:chExt cx="2004392" cy="331306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F7801998-B031-7F67-BBC3-AE419D614E4E}"/>
                </a:ext>
              </a:extLst>
            </xdr:cNvPr>
            <xdr:cNvSpPr txBox="1"/>
          </xdr:nvSpPr>
          <xdr:spPr>
            <a:xfrm>
              <a:off x="7989538" y="3278071"/>
              <a:ext cx="2004392" cy="33130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DE" sz="1100"/>
                <a:t>Betriebsdauer:</a:t>
              </a:r>
              <a:r>
                <a:rPr lang="de-DE" sz="1100" baseline="0"/>
                <a:t>        Jahre</a:t>
              </a:r>
              <a:endParaRPr lang="de-DE" sz="1100"/>
            </a:p>
          </xdr:txBody>
        </xdr:sp>
        <xdr:sp macro="" textlink="$C$13">
          <xdr:nvSpPr>
            <xdr:cNvPr id="5" name="Textfeld 4">
              <a:extLst>
                <a:ext uri="{FF2B5EF4-FFF2-40B4-BE49-F238E27FC236}">
                  <a16:creationId xmlns:a16="http://schemas.microsoft.com/office/drawing/2014/main" id="{C31FD7F2-4EB2-444E-6D83-95BE4AD5AF6E}"/>
                </a:ext>
              </a:extLst>
            </xdr:cNvPr>
            <xdr:cNvSpPr txBox="1"/>
          </xdr:nvSpPr>
          <xdr:spPr>
            <a:xfrm>
              <a:off x="8996563" y="3278069"/>
              <a:ext cx="571500" cy="3147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fld id="{A51C700D-D0C6-4F90-AF41-67B8C61AD7E9}" type="TxLink">
                <a:rPr lang="en-US" sz="1100" b="0" i="0" u="none" strike="noStrike">
                  <a:solidFill>
                    <a:srgbClr val="000000"/>
                  </a:solidFill>
                  <a:latin typeface="Calibri"/>
                  <a:cs typeface="Calibri"/>
                </a:rPr>
                <a:pPr/>
                <a:t>20</a:t>
              </a:fld>
              <a:endParaRPr lang="de-DE" sz="1400"/>
            </a:p>
          </xdr:txBody>
        </xdr:sp>
      </xdr:grpSp>
    </xdr:grpSp>
    <xdr:clientData/>
  </xdr:twoCellAnchor>
  <xdr:twoCellAnchor editAs="oneCell">
    <xdr:from>
      <xdr:col>9</xdr:col>
      <xdr:colOff>573884</xdr:colOff>
      <xdr:row>0</xdr:row>
      <xdr:rowOff>74546</xdr:rowOff>
    </xdr:from>
    <xdr:to>
      <xdr:col>9</xdr:col>
      <xdr:colOff>1131068</xdr:colOff>
      <xdr:row>2</xdr:row>
      <xdr:rowOff>6815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D39CCD8-161E-DB7B-2822-83DA0D96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5145" y="74546"/>
          <a:ext cx="557184" cy="387812"/>
        </a:xfrm>
        <a:prstGeom prst="rect">
          <a:avLst/>
        </a:prstGeom>
      </xdr:spPr>
    </xdr:pic>
    <xdr:clientData/>
  </xdr:twoCellAnchor>
  <xdr:twoCellAnchor editAs="oneCell">
    <xdr:from>
      <xdr:col>8</xdr:col>
      <xdr:colOff>1018760</xdr:colOff>
      <xdr:row>0</xdr:row>
      <xdr:rowOff>149087</xdr:rowOff>
    </xdr:from>
    <xdr:to>
      <xdr:col>9</xdr:col>
      <xdr:colOff>515716</xdr:colOff>
      <xdr:row>1</xdr:row>
      <xdr:rowOff>241889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E7250AD5-A06A-D1E2-6E89-B2549084A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7630" y="149087"/>
          <a:ext cx="739348" cy="2833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76200</xdr:rowOff>
    </xdr:from>
    <xdr:to>
      <xdr:col>5</xdr:col>
      <xdr:colOff>314325</xdr:colOff>
      <xdr:row>33</xdr:row>
      <xdr:rowOff>101617</xdr:rowOff>
    </xdr:to>
    <xdr:pic>
      <xdr:nvPicPr>
        <xdr:cNvPr id="5" name="Grafik 1">
          <a:extLst>
            <a:ext uri="{FF2B5EF4-FFF2-40B4-BE49-F238E27FC236}">
              <a16:creationId xmlns:a16="http://schemas.microsoft.com/office/drawing/2014/main" id="{F3D62035-5B30-4110-B2BA-28DB140BF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0" y="1600200"/>
          <a:ext cx="5305425" cy="4216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54429</xdr:colOff>
      <xdr:row>20</xdr:row>
      <xdr:rowOff>163285</xdr:rowOff>
    </xdr:from>
    <xdr:to>
      <xdr:col>23</xdr:col>
      <xdr:colOff>506186</xdr:colOff>
      <xdr:row>52</xdr:row>
      <xdr:rowOff>81642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02AB433-783D-449B-9AA8-1207CFB08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50936</xdr:colOff>
      <xdr:row>1</xdr:row>
      <xdr:rowOff>7131</xdr:rowOff>
    </xdr:from>
    <xdr:to>
      <xdr:col>6</xdr:col>
      <xdr:colOff>1051781</xdr:colOff>
      <xdr:row>32</xdr:row>
      <xdr:rowOff>101824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F35BD2D-D9CE-43D6-ABA1-8764F86530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281166</xdr:colOff>
      <xdr:row>33</xdr:row>
      <xdr:rowOff>143639</xdr:rowOff>
    </xdr:from>
    <xdr:to>
      <xdr:col>6</xdr:col>
      <xdr:colOff>1012052</xdr:colOff>
      <xdr:row>65</xdr:row>
      <xdr:rowOff>117105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756A583D-ACBD-43E5-BCE0-10126CE39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266700</xdr:colOff>
      <xdr:row>70</xdr:row>
      <xdr:rowOff>114300</xdr:rowOff>
    </xdr:from>
    <xdr:to>
      <xdr:col>6</xdr:col>
      <xdr:colOff>972270</xdr:colOff>
      <xdr:row>102</xdr:row>
      <xdr:rowOff>56593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DE89D862-4818-4109-98AD-381E4A34A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1123950</xdr:colOff>
      <xdr:row>70</xdr:row>
      <xdr:rowOff>114300</xdr:rowOff>
    </xdr:from>
    <xdr:to>
      <xdr:col>16</xdr:col>
      <xdr:colOff>676995</xdr:colOff>
      <xdr:row>102</xdr:row>
      <xdr:rowOff>56593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61918E45-D28C-4AAC-9F54-488208607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1028700</xdr:colOff>
      <xdr:row>70</xdr:row>
      <xdr:rowOff>104775</xdr:rowOff>
    </xdr:from>
    <xdr:to>
      <xdr:col>27</xdr:col>
      <xdr:colOff>86445</xdr:colOff>
      <xdr:row>102</xdr:row>
      <xdr:rowOff>47068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9F864303-6461-46D2-A28D-12DBFFA56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324971</xdr:colOff>
      <xdr:row>1</xdr:row>
      <xdr:rowOff>190499</xdr:rowOff>
    </xdr:from>
    <xdr:to>
      <xdr:col>11</xdr:col>
      <xdr:colOff>145677</xdr:colOff>
      <xdr:row>24</xdr:row>
      <xdr:rowOff>183776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201AA4F-FF51-4D8B-A487-B66BEC5C3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20</xdr:row>
      <xdr:rowOff>0</xdr:rowOff>
    </xdr:from>
    <xdr:to>
      <xdr:col>26</xdr:col>
      <xdr:colOff>605118</xdr:colOff>
      <xdr:row>51</xdr:row>
      <xdr:rowOff>149679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7138DB04-2723-4A64-982F-53D1E54FE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264939</xdr:colOff>
      <xdr:row>35</xdr:row>
      <xdr:rowOff>132361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BD5B03D-0326-4735-A289-49406AFF77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9</xdr:col>
      <xdr:colOff>264939</xdr:colOff>
      <xdr:row>72</xdr:row>
      <xdr:rowOff>23504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CB81ED55-B6AC-4EC8-A837-88BB029CE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21</xdr:col>
      <xdr:colOff>509868</xdr:colOff>
      <xdr:row>35</xdr:row>
      <xdr:rowOff>132361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FC81DE35-AFA0-4F30-9E5A-A8E0124294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21</xdr:col>
      <xdr:colOff>509868</xdr:colOff>
      <xdr:row>72</xdr:row>
      <xdr:rowOff>23504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67BBB5C-044A-44DF-8614-4890083C8B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521075</xdr:colOff>
      <xdr:row>4</xdr:row>
      <xdr:rowOff>44825</xdr:rowOff>
    </xdr:from>
    <xdr:to>
      <xdr:col>14</xdr:col>
      <xdr:colOff>1277473</xdr:colOff>
      <xdr:row>22</xdr:row>
      <xdr:rowOff>134471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27D7CB54-1828-3269-831A-C12A8B853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SIMHANDL" id="{A9362013-E8BE-427B-93A9-588EC3C0164D}" userId="S::j.simhandl@tbwresearch.org::fc923c69-cf4d-4c53-9007-5e13c56f9d2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" dT="2023-11-24T11:11:39.58" personId="{A9362013-E8BE-427B-93A9-588EC3C0164D}" id="{269C0FAF-F424-4E8E-954F-E87103C295CC}">
    <text>Was ist darunter alles inbegriffen (zT. unterschiedliche Annahmen/nicht klar ersichtlich in Quellen), wie differenziert wollen wir die Kosten betrachten?</text>
  </threadedComment>
  <threadedComment ref="G9" dT="2023-11-24T11:17:30.60" personId="{A9362013-E8BE-427B-93A9-588EC3C0164D}" id="{7BA71EFA-65B7-4C91-83E5-EE87DD65128A}">
    <text>Aus Quelle nicht ersichtlich, ob überdacht, oder nicht</text>
  </threadedComment>
  <threadedComment ref="H9" dT="2023-11-24T11:17:30.60" personId="{A9362013-E8BE-427B-93A9-588EC3C0164D}" id="{F1C21AB1-5683-4E55-8D5E-5CA479D55527}">
    <text>Aus Quelle nicht ersichtlich, ob überdacht, oder nicht</text>
  </threadedComment>
  <threadedComment ref="I9" dT="2023-11-24T11:17:30.60" personId="{A9362013-E8BE-427B-93A9-588EC3C0164D}" id="{FFCFC5C7-6648-4AA2-ADCE-493CDB15271D}">
    <text>Aus Quelle nicht ersichtlich, ob überdacht, oder nicht</text>
  </threadedComment>
  <threadedComment ref="J9" dT="2023-11-24T11:17:30.60" personId="{A9362013-E8BE-427B-93A9-588EC3C0164D}" id="{FD2FB971-4C80-4300-86EF-5F94637049C8}">
    <text>Aus Quelle nicht ersichtlich, ob überdacht, oder nicht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7" dT="2023-11-24T11:29:13.79" personId="{A9362013-E8BE-427B-93A9-588EC3C0164D}" id="{F5458F20-7272-4097-89DF-DB49F03F5EEA}">
    <text>Aus Quelle nicht ersichtlich, ob überdacht, oder nicht</text>
  </threadedComment>
  <threadedComment ref="I7" dT="2023-11-24T11:29:13.79" personId="{A9362013-E8BE-427B-93A9-588EC3C0164D}" id="{158BBAEA-7318-4012-9910-C551EA739CF5}">
    <text>Aus Quelle nicht ersichtlich, ob überdacht, oder nicht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irol.gv.at/fileadmin/themen/verkehr/verkehrsplanung/Aktuelles/Publikationen_MP/Studien/PolicyLab_Tirol_Erhebung_Stellplatzkosten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250B6-B038-4093-A355-905B41166718}">
  <dimension ref="B2:B8"/>
  <sheetViews>
    <sheetView showGridLines="0" tabSelected="1" workbookViewId="0">
      <selection activeCell="E12" sqref="E12"/>
    </sheetView>
  </sheetViews>
  <sheetFormatPr baseColWidth="10" defaultRowHeight="15"/>
  <cols>
    <col min="1" max="16384" width="11.42578125" style="354"/>
  </cols>
  <sheetData>
    <row r="2" spans="2:2" ht="23.25">
      <c r="B2" s="436" t="s">
        <v>716</v>
      </c>
    </row>
    <row r="4" spans="2:2" ht="18.75">
      <c r="B4" s="355" t="s">
        <v>711</v>
      </c>
    </row>
    <row r="5" spans="2:2" ht="18.75">
      <c r="B5" s="355" t="s">
        <v>712</v>
      </c>
    </row>
    <row r="6" spans="2:2" ht="18.75">
      <c r="B6" s="356" t="s">
        <v>713</v>
      </c>
    </row>
    <row r="7" spans="2:2" ht="18.75">
      <c r="B7" s="355" t="s">
        <v>714</v>
      </c>
    </row>
    <row r="8" spans="2:2" ht="18.75">
      <c r="B8" s="355" t="s">
        <v>715</v>
      </c>
    </row>
  </sheetData>
  <hyperlinks>
    <hyperlink ref="B6" r:id="rId1" xr:uid="{97C972A1-FCFA-4F50-BB36-D6CB1AA73740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8430-037B-4251-ADEF-118027B2921A}">
  <sheetPr>
    <tabColor theme="7" tint="0.79998168889431442"/>
  </sheetPr>
  <dimension ref="C2:V51"/>
  <sheetViews>
    <sheetView topLeftCell="A4" zoomScale="55" zoomScaleNormal="55" workbookViewId="0">
      <selection activeCell="Y22" sqref="Y22"/>
    </sheetView>
  </sheetViews>
  <sheetFormatPr baseColWidth="10" defaultRowHeight="15"/>
  <cols>
    <col min="1" max="1" width="4.42578125" customWidth="1"/>
    <col min="2" max="2" width="32.42578125" bestFit="1" customWidth="1"/>
    <col min="3" max="4" width="19.85546875" customWidth="1"/>
    <col min="5" max="7" width="17" customWidth="1"/>
    <col min="8" max="8" width="16" customWidth="1"/>
    <col min="9" max="9" width="14.85546875" customWidth="1"/>
    <col min="13" max="13" width="1.140625" customWidth="1"/>
    <col min="14" max="14" width="3.42578125" customWidth="1"/>
    <col min="15" max="15" width="29.140625" customWidth="1"/>
    <col min="16" max="16" width="16" bestFit="1" customWidth="1"/>
    <col min="17" max="17" width="17" bestFit="1" customWidth="1"/>
    <col min="18" max="18" width="16.5703125" bestFit="1" customWidth="1"/>
    <col min="19" max="19" width="13.140625" bestFit="1" customWidth="1"/>
    <col min="20" max="20" width="15.85546875" bestFit="1" customWidth="1"/>
    <col min="21" max="21" width="14.85546875" bestFit="1" customWidth="1"/>
  </cols>
  <sheetData>
    <row r="2" spans="13:22">
      <c r="O2" s="94"/>
      <c r="P2" s="94"/>
      <c r="Q2" s="94"/>
      <c r="R2" s="94"/>
      <c r="S2" s="94"/>
      <c r="T2" s="94"/>
      <c r="U2" s="94"/>
      <c r="V2" s="94"/>
    </row>
    <row r="3" spans="13:22">
      <c r="O3" s="94"/>
      <c r="P3" s="94"/>
      <c r="Q3" s="94"/>
      <c r="R3" s="94"/>
      <c r="S3" s="94"/>
      <c r="T3" s="94"/>
      <c r="U3" s="136"/>
      <c r="V3" s="136"/>
    </row>
    <row r="4" spans="13:22">
      <c r="M4" s="140"/>
      <c r="N4" s="177"/>
      <c r="O4" s="140"/>
      <c r="P4" s="337"/>
      <c r="Q4" s="140"/>
      <c r="R4" s="337"/>
      <c r="S4" s="337"/>
      <c r="T4" s="337"/>
      <c r="U4" s="337"/>
    </row>
    <row r="5" spans="13:22">
      <c r="M5" s="178"/>
      <c r="N5" s="168"/>
      <c r="O5" s="393"/>
      <c r="P5" s="178"/>
      <c r="S5" s="168"/>
    </row>
    <row r="6" spans="13:22">
      <c r="M6" s="178"/>
      <c r="N6" s="168"/>
      <c r="O6" s="393"/>
      <c r="P6" s="178"/>
      <c r="Q6" s="178"/>
      <c r="R6" s="178"/>
      <c r="S6" s="168"/>
      <c r="T6" s="168"/>
      <c r="U6" s="168"/>
    </row>
    <row r="7" spans="13:22">
      <c r="M7" s="178"/>
      <c r="N7" s="168"/>
      <c r="O7" s="393"/>
      <c r="P7" s="178"/>
      <c r="Q7" s="178"/>
      <c r="R7" s="178"/>
      <c r="S7" s="168"/>
      <c r="T7" s="168"/>
      <c r="U7" s="168"/>
    </row>
    <row r="8" spans="13:22">
      <c r="M8" s="178"/>
      <c r="N8" s="168"/>
      <c r="O8" s="393"/>
      <c r="P8" s="178"/>
      <c r="Q8" s="178"/>
      <c r="R8" s="178"/>
      <c r="S8" s="168"/>
      <c r="T8" s="168"/>
      <c r="U8" s="168"/>
    </row>
    <row r="9" spans="13:22">
      <c r="M9" s="178"/>
      <c r="N9" s="168"/>
      <c r="O9" s="393"/>
      <c r="Q9" s="178"/>
      <c r="R9" s="178"/>
      <c r="T9" s="168"/>
      <c r="U9" s="168"/>
    </row>
    <row r="10" spans="13:22">
      <c r="M10" s="178"/>
      <c r="N10" s="168"/>
      <c r="O10" s="393"/>
      <c r="P10" s="178"/>
      <c r="Q10" s="178"/>
      <c r="R10" s="178"/>
      <c r="S10" s="168"/>
      <c r="T10" s="168"/>
      <c r="U10" s="168"/>
    </row>
    <row r="11" spans="13:22">
      <c r="M11" s="178"/>
      <c r="N11" s="168"/>
      <c r="O11" s="392"/>
      <c r="P11" s="178"/>
      <c r="Q11" s="178"/>
      <c r="R11" s="178"/>
      <c r="S11" s="168"/>
      <c r="T11" s="178"/>
      <c r="U11" s="168"/>
    </row>
    <row r="12" spans="13:22">
      <c r="M12" s="178"/>
      <c r="N12" s="168"/>
      <c r="O12" s="392"/>
      <c r="Q12" s="178"/>
      <c r="R12" s="178"/>
      <c r="T12" s="168"/>
      <c r="U12" s="168"/>
    </row>
    <row r="13" spans="13:22">
      <c r="M13" s="178"/>
      <c r="N13" s="168"/>
      <c r="O13" s="392"/>
      <c r="P13" s="178"/>
      <c r="Q13" s="178"/>
      <c r="R13" s="178"/>
      <c r="S13" s="168"/>
      <c r="T13" s="178"/>
      <c r="U13" s="168"/>
    </row>
    <row r="14" spans="13:22">
      <c r="M14" s="178"/>
      <c r="N14" s="168"/>
      <c r="O14" s="393"/>
      <c r="P14" s="178"/>
      <c r="Q14" s="178"/>
      <c r="R14" s="178"/>
      <c r="S14" s="168"/>
      <c r="T14" s="178"/>
      <c r="U14" s="168"/>
    </row>
    <row r="15" spans="13:22">
      <c r="M15" s="178"/>
      <c r="N15" s="168"/>
      <c r="O15" s="393"/>
      <c r="Q15" s="178"/>
      <c r="R15" s="178"/>
      <c r="T15" s="168"/>
      <c r="U15" s="168"/>
    </row>
    <row r="16" spans="13:22">
      <c r="M16" s="178"/>
      <c r="N16" s="168"/>
      <c r="O16" s="393"/>
      <c r="P16" s="178"/>
      <c r="Q16" s="178"/>
      <c r="R16" s="178"/>
      <c r="S16" s="168"/>
      <c r="T16" s="178"/>
      <c r="U16" s="168"/>
    </row>
    <row r="17" spans="12:21">
      <c r="M17" s="178"/>
      <c r="N17" s="168"/>
      <c r="O17" s="393"/>
      <c r="P17" s="178"/>
      <c r="Q17" s="178"/>
      <c r="R17" s="178"/>
      <c r="S17" s="168"/>
      <c r="T17" s="178"/>
      <c r="U17" s="168"/>
    </row>
    <row r="18" spans="12:21">
      <c r="M18" s="178"/>
      <c r="N18" s="168"/>
      <c r="O18" s="393"/>
      <c r="Q18" s="178"/>
      <c r="R18" s="178"/>
      <c r="T18" s="168"/>
      <c r="U18" s="168"/>
    </row>
    <row r="19" spans="12:21">
      <c r="M19" s="178"/>
      <c r="N19" s="168"/>
      <c r="O19" s="393"/>
      <c r="Q19" s="178"/>
      <c r="R19" s="178"/>
      <c r="T19" s="178"/>
      <c r="U19" s="168"/>
    </row>
    <row r="23" spans="12:21">
      <c r="L23" s="392"/>
      <c r="N23" s="178"/>
      <c r="O23" s="178"/>
      <c r="P23" s="178"/>
      <c r="Q23" s="178"/>
      <c r="R23" s="178"/>
      <c r="S23" s="168"/>
      <c r="T23" s="168"/>
    </row>
    <row r="24" spans="12:21">
      <c r="L24" s="392"/>
      <c r="N24" s="178"/>
      <c r="O24" s="178"/>
      <c r="P24" s="178"/>
      <c r="Q24" s="178"/>
      <c r="R24" s="178"/>
      <c r="S24" s="168"/>
      <c r="T24" s="168"/>
    </row>
    <row r="25" spans="12:21">
      <c r="L25" s="392"/>
      <c r="N25" s="178"/>
      <c r="O25" s="178"/>
      <c r="P25" s="178"/>
      <c r="Q25" s="178"/>
      <c r="R25" s="178"/>
      <c r="S25" s="168"/>
      <c r="T25" s="168"/>
    </row>
    <row r="26" spans="12:21">
      <c r="L26" s="392"/>
      <c r="N26" s="178"/>
      <c r="O26" s="178"/>
      <c r="P26" s="178"/>
      <c r="Q26" s="178"/>
      <c r="R26" s="178"/>
      <c r="S26" s="168"/>
      <c r="T26" s="168"/>
    </row>
    <row r="27" spans="12:21">
      <c r="L27" s="392"/>
      <c r="N27" s="178"/>
      <c r="O27" s="178"/>
      <c r="P27" s="178"/>
      <c r="Q27" s="178"/>
      <c r="R27" s="178"/>
      <c r="S27" s="168"/>
      <c r="T27" s="168"/>
    </row>
    <row r="28" spans="12:21">
      <c r="L28" s="392"/>
      <c r="N28" s="178"/>
      <c r="O28" s="178"/>
      <c r="P28" s="178"/>
      <c r="Q28" s="178"/>
      <c r="R28" s="178"/>
      <c r="S28" s="168"/>
      <c r="T28" s="168"/>
    </row>
    <row r="29" spans="12:21">
      <c r="L29" s="392"/>
      <c r="N29" s="178"/>
      <c r="O29" s="178"/>
      <c r="P29" s="178"/>
      <c r="Q29" s="178"/>
      <c r="R29" s="178"/>
      <c r="S29" s="168"/>
      <c r="T29" s="168"/>
    </row>
    <row r="30" spans="12:21">
      <c r="L30" s="392"/>
      <c r="N30" s="178"/>
      <c r="O30" s="178"/>
      <c r="P30" s="178"/>
      <c r="Q30" s="178"/>
      <c r="R30" s="178"/>
      <c r="S30" s="168"/>
      <c r="T30" s="168"/>
    </row>
    <row r="31" spans="12:21">
      <c r="L31" s="392"/>
      <c r="N31" s="178"/>
      <c r="O31" s="178"/>
      <c r="P31" s="178"/>
      <c r="Q31" s="178"/>
      <c r="R31" s="178"/>
      <c r="S31" s="168"/>
      <c r="T31" s="168"/>
    </row>
    <row r="32" spans="12:21">
      <c r="L32" s="392"/>
      <c r="N32" s="178"/>
      <c r="O32" s="178"/>
      <c r="P32" s="178"/>
      <c r="Q32" s="178"/>
      <c r="R32" s="178"/>
      <c r="S32" s="168"/>
      <c r="T32" s="168"/>
    </row>
    <row r="43" spans="3:4">
      <c r="C43" s="168"/>
      <c r="D43" s="168"/>
    </row>
    <row r="44" spans="3:4">
      <c r="C44" s="168"/>
      <c r="D44" s="168"/>
    </row>
    <row r="45" spans="3:4">
      <c r="C45" s="168"/>
      <c r="D45" s="168"/>
    </row>
    <row r="46" spans="3:4">
      <c r="C46" s="168"/>
      <c r="D46" s="168"/>
    </row>
    <row r="47" spans="3:4">
      <c r="C47" s="168"/>
      <c r="D47" s="168"/>
    </row>
    <row r="48" spans="3:4">
      <c r="C48" s="168"/>
      <c r="D48" s="168"/>
    </row>
    <row r="49" spans="3:4">
      <c r="C49" s="168"/>
      <c r="D49" s="168"/>
    </row>
    <row r="51" spans="3:4" ht="8.25" customHeight="1"/>
  </sheetData>
  <mergeCells count="7">
    <mergeCell ref="L28:L32"/>
    <mergeCell ref="O5:O7"/>
    <mergeCell ref="O8:O10"/>
    <mergeCell ref="O11:O13"/>
    <mergeCell ref="O14:O16"/>
    <mergeCell ref="O17:O19"/>
    <mergeCell ref="L23:L27"/>
  </mergeCells>
  <pageMargins left="0.7" right="0.7" top="0.78740157499999996" bottom="0.78740157499999996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64473-357B-409E-AB10-387FDB94B835}">
  <sheetPr>
    <tabColor theme="7" tint="0.79998168889431442"/>
  </sheetPr>
  <dimension ref="B2:T69"/>
  <sheetViews>
    <sheetView zoomScale="85" zoomScaleNormal="85" workbookViewId="0">
      <selection activeCell="C5" sqref="C5"/>
    </sheetView>
  </sheetViews>
  <sheetFormatPr baseColWidth="10" defaultRowHeight="15"/>
  <cols>
    <col min="1" max="1" width="4.42578125" customWidth="1"/>
    <col min="2" max="2" width="32.42578125" bestFit="1" customWidth="1"/>
    <col min="3" max="4" width="19.85546875" customWidth="1"/>
    <col min="5" max="7" width="17" customWidth="1"/>
    <col min="8" max="8" width="16" customWidth="1"/>
    <col min="9" max="9" width="14.85546875" customWidth="1"/>
    <col min="13" max="13" width="6.5703125" customWidth="1"/>
    <col min="14" max="14" width="3.42578125" customWidth="1"/>
    <col min="15" max="15" width="29.140625" customWidth="1"/>
    <col min="16" max="16" width="16" bestFit="1" customWidth="1"/>
    <col min="17" max="17" width="17" bestFit="1" customWidth="1"/>
    <col min="18" max="18" width="16.5703125" bestFit="1" customWidth="1"/>
    <col min="19" max="19" width="13.140625" bestFit="1" customWidth="1"/>
    <col min="20" max="20" width="15.85546875" bestFit="1" customWidth="1"/>
    <col min="21" max="21" width="14.85546875" bestFit="1" customWidth="1"/>
  </cols>
  <sheetData>
    <row r="2" spans="2:14" ht="16.5" thickBot="1">
      <c r="J2" s="300" t="s">
        <v>708</v>
      </c>
    </row>
    <row r="3" spans="2:14" ht="21.75" customHeight="1" thickBot="1">
      <c r="B3" s="340" t="str">
        <f>"Durchschnittliche Kosten für 1 Stp. (Betriebsdauer 20 Jahre) differenziert nach Raum- und Stellplatztyp"</f>
        <v>Durchschnittliche Kosten für 1 Stp. (Betriebsdauer 20 Jahre) differenziert nach Raum- und Stellplatztyp</v>
      </c>
      <c r="C3" s="338"/>
      <c r="D3" s="338"/>
      <c r="E3" s="338"/>
      <c r="F3" s="338"/>
      <c r="G3" s="338"/>
      <c r="H3" s="339"/>
      <c r="I3" s="94"/>
      <c r="J3" s="300" t="s">
        <v>709</v>
      </c>
    </row>
    <row r="4" spans="2:14" ht="23.25" customHeight="1">
      <c r="B4" s="341" t="s">
        <v>101</v>
      </c>
      <c r="C4" s="350">
        <v>1</v>
      </c>
      <c r="E4" s="94"/>
      <c r="F4" s="94"/>
      <c r="G4" s="94"/>
      <c r="H4" s="94"/>
      <c r="I4" s="94"/>
    </row>
    <row r="5" spans="2:14" ht="15.75" thickBot="1">
      <c r="B5" s="94"/>
      <c r="C5" s="94"/>
      <c r="D5" s="94"/>
      <c r="E5" s="94"/>
      <c r="F5" s="94"/>
      <c r="G5" s="94"/>
      <c r="H5" s="136"/>
      <c r="I5" s="136"/>
      <c r="M5" s="140"/>
      <c r="N5" s="177"/>
    </row>
    <row r="6" spans="2:14" ht="15.75" thickBot="1">
      <c r="B6" s="140"/>
      <c r="C6" s="169" t="s">
        <v>124</v>
      </c>
      <c r="D6" s="170" t="s">
        <v>5</v>
      </c>
      <c r="E6" s="172" t="s">
        <v>125</v>
      </c>
      <c r="F6" s="174" t="s">
        <v>126</v>
      </c>
      <c r="G6" s="171" t="s">
        <v>19</v>
      </c>
      <c r="H6" s="172" t="s">
        <v>127</v>
      </c>
      <c r="M6" s="178"/>
      <c r="N6" s="168"/>
    </row>
    <row r="7" spans="2:14">
      <c r="B7" s="394" t="s">
        <v>0</v>
      </c>
      <c r="C7" s="165">
        <f>Errichtungskosten!$C$5*$C$4</f>
        <v>16545</v>
      </c>
      <c r="E7" s="35"/>
      <c r="F7" s="164">
        <f>LaufendeKosten!$C$4*$C$4*240</f>
        <v>2400</v>
      </c>
      <c r="H7" s="35"/>
      <c r="M7" s="178"/>
      <c r="N7" s="168"/>
    </row>
    <row r="8" spans="2:14">
      <c r="B8" s="395"/>
      <c r="C8" s="165"/>
      <c r="D8" s="159">
        <f>Errichtungskosten!$D$5*$C$4</f>
        <v>36306.347999999998</v>
      </c>
      <c r="E8" s="166"/>
      <c r="F8" s="164"/>
      <c r="G8" s="160">
        <f>LaufendeKosten!$D$4*$C$4*240</f>
        <v>9660</v>
      </c>
      <c r="H8" s="161"/>
      <c r="M8" s="178"/>
      <c r="N8" s="168"/>
    </row>
    <row r="9" spans="2:14">
      <c r="B9" s="395"/>
      <c r="C9" s="165"/>
      <c r="D9" s="159"/>
      <c r="E9" s="166">
        <f>Errichtungskosten!$E$5*$C$4</f>
        <v>68165.399999999994</v>
      </c>
      <c r="F9" s="164"/>
      <c r="G9" s="160"/>
      <c r="H9" s="161">
        <f>LaufendeKosten!$E$4*$C$4*240</f>
        <v>19920</v>
      </c>
      <c r="M9" s="178"/>
      <c r="N9" s="168"/>
    </row>
    <row r="10" spans="2:14">
      <c r="B10" s="395" t="s">
        <v>1</v>
      </c>
      <c r="C10" s="165">
        <f>Errichtungskosten!$F$5*$C$4</f>
        <v>2206</v>
      </c>
      <c r="D10" s="159"/>
      <c r="E10" s="166"/>
      <c r="F10" s="164">
        <f>(LaufendeKosten!$F$4*$C$4*240)</f>
        <v>840</v>
      </c>
      <c r="G10" s="160"/>
      <c r="H10" s="161"/>
      <c r="M10" s="178"/>
      <c r="N10" s="168"/>
    </row>
    <row r="11" spans="2:14">
      <c r="B11" s="395"/>
      <c r="C11" s="34"/>
      <c r="D11" s="159">
        <f>Errichtungskosten!$G$5*$C$4</f>
        <v>8075.7983333333332</v>
      </c>
      <c r="E11" s="166"/>
      <c r="F11" s="175"/>
      <c r="G11" s="160">
        <f>(LaufendeKosten!$G$4*$C$4*240)</f>
        <v>6028</v>
      </c>
      <c r="H11" s="161"/>
      <c r="M11" s="178"/>
      <c r="N11" s="168"/>
    </row>
    <row r="12" spans="2:14">
      <c r="B12" s="395"/>
      <c r="C12" s="165"/>
      <c r="D12" s="159"/>
      <c r="E12" s="166">
        <f>Errichtungskosten!$H$5*$C$4</f>
        <v>15905.26</v>
      </c>
      <c r="F12" s="164"/>
      <c r="G12" s="160"/>
      <c r="H12" s="161">
        <f>(LaufendeKosten!$H$4*$C$4*240)</f>
        <v>14880</v>
      </c>
      <c r="M12" s="178"/>
      <c r="N12" s="168"/>
    </row>
    <row r="13" spans="2:14">
      <c r="B13" s="396" t="s">
        <v>9</v>
      </c>
      <c r="C13" s="165">
        <f>Errichtungskosten!$I$5*$C$4</f>
        <v>5515</v>
      </c>
      <c r="D13" s="159"/>
      <c r="E13" s="166"/>
      <c r="F13" s="164">
        <f>(LaufendeKosten!$I$4*$C$4*240)</f>
        <v>840</v>
      </c>
      <c r="G13" s="159"/>
      <c r="H13" s="161"/>
      <c r="M13" s="178"/>
      <c r="N13" s="168"/>
    </row>
    <row r="14" spans="2:14">
      <c r="B14" s="396"/>
      <c r="C14" s="34"/>
      <c r="D14" s="159">
        <f>Errichtungskosten!$J$5*$C$4</f>
        <v>10995.334285714287</v>
      </c>
      <c r="E14" s="166"/>
      <c r="F14" s="175"/>
      <c r="G14" s="160">
        <f>(LaufendeKosten!$J$4*$C$4*240)</f>
        <v>7368</v>
      </c>
      <c r="H14" s="161"/>
      <c r="M14" s="178"/>
      <c r="N14" s="168"/>
    </row>
    <row r="15" spans="2:14">
      <c r="B15" s="396"/>
      <c r="C15" s="165"/>
      <c r="D15" s="159"/>
      <c r="E15" s="166">
        <f>Errichtungskosten!$K$5*$C$4</f>
        <v>20449.62</v>
      </c>
      <c r="F15" s="164"/>
      <c r="G15" s="159"/>
      <c r="H15" s="161">
        <f>(LaufendeKosten!$K$4*$C$4*240)</f>
        <v>14880</v>
      </c>
      <c r="M15" s="178"/>
      <c r="N15" s="168"/>
    </row>
    <row r="16" spans="2:14">
      <c r="B16" s="395" t="s">
        <v>2</v>
      </c>
      <c r="C16" s="165">
        <f>Errichtungskosten!$L$5*$C$4</f>
        <v>9375.5</v>
      </c>
      <c r="D16" s="159"/>
      <c r="E16" s="166"/>
      <c r="F16" s="164">
        <f>LaufendeKosten!$L$4*$C$4*240</f>
        <v>2400</v>
      </c>
      <c r="G16" s="159"/>
      <c r="H16" s="161"/>
      <c r="M16" s="178"/>
      <c r="N16" s="168"/>
    </row>
    <row r="17" spans="2:20">
      <c r="B17" s="395"/>
      <c r="C17" s="34"/>
      <c r="D17" s="159">
        <f>Errichtungskosten!$M$5*$C$4</f>
        <v>19306.63625</v>
      </c>
      <c r="E17" s="166"/>
      <c r="F17" s="175"/>
      <c r="G17" s="160">
        <f>LaufendeKosten!$M$4*$C$4*240</f>
        <v>8360</v>
      </c>
      <c r="H17" s="161"/>
      <c r="M17" s="178"/>
      <c r="N17" s="168"/>
    </row>
    <row r="18" spans="2:20">
      <c r="B18" s="395"/>
      <c r="C18" s="165"/>
      <c r="D18" s="159"/>
      <c r="E18" s="166">
        <f>Errichtungskosten!$N$5*$C$4</f>
        <v>31810.52</v>
      </c>
      <c r="F18" s="164"/>
      <c r="G18" s="159"/>
      <c r="H18" s="161">
        <f>LaufendeKosten!$N$4*$C$4*240</f>
        <v>19920</v>
      </c>
      <c r="M18" s="178"/>
      <c r="N18" s="168"/>
    </row>
    <row r="19" spans="2:20">
      <c r="B19" s="395" t="s">
        <v>121</v>
      </c>
      <c r="C19" s="165">
        <f>Errichtungskosten!$O$5*$C$4</f>
        <v>2206</v>
      </c>
      <c r="D19" s="159"/>
      <c r="E19" s="166"/>
      <c r="F19" s="164">
        <f>(LaufendeKosten!$O$4*$C$4*240)*(1-LaufendeKosten!$C$12)</f>
        <v>238.73684210526363</v>
      </c>
      <c r="G19" s="159"/>
      <c r="H19" s="161"/>
      <c r="M19" s="178"/>
      <c r="N19" s="168"/>
    </row>
    <row r="20" spans="2:20">
      <c r="B20" s="395"/>
      <c r="C20" s="34"/>
      <c r="D20" s="159">
        <f>Errichtungskosten!$P$5*$C$4</f>
        <v>8075.7983333333332</v>
      </c>
      <c r="E20" s="166"/>
      <c r="G20" s="160">
        <f>(LaufendeKosten!$P$4*$C$4*240)*(1-LaufendeKosten!$C$12)</f>
        <v>1713.2210526315823</v>
      </c>
      <c r="H20" s="161"/>
      <c r="M20" s="178"/>
      <c r="N20" s="168"/>
    </row>
    <row r="21" spans="2:20" ht="15.75" thickBot="1">
      <c r="B21" s="397"/>
      <c r="C21" s="173"/>
      <c r="D21" s="162"/>
      <c r="E21" s="167">
        <f>Errichtungskosten!$Q$5*$C$4</f>
        <v>15905.26</v>
      </c>
      <c r="F21" s="176"/>
      <c r="G21" s="162"/>
      <c r="H21" s="163">
        <f>(LaufendeKosten!$Q$4*$C$4*240)*(1-LaufendeKosten!$C$12)</f>
        <v>4229.0526315789557</v>
      </c>
    </row>
    <row r="24" spans="2:20">
      <c r="L24" s="392"/>
      <c r="N24" s="178"/>
      <c r="O24" s="178"/>
      <c r="P24" s="178"/>
      <c r="Q24" s="178"/>
      <c r="R24" s="178"/>
      <c r="S24" s="168"/>
      <c r="T24" s="168"/>
    </row>
    <row r="25" spans="2:20">
      <c r="L25" s="392"/>
      <c r="N25" s="178"/>
      <c r="O25" s="178"/>
      <c r="P25" s="178"/>
      <c r="Q25" s="178"/>
      <c r="R25" s="178"/>
      <c r="S25" s="168"/>
      <c r="T25" s="168"/>
    </row>
    <row r="26" spans="2:20">
      <c r="L26" s="392"/>
      <c r="N26" s="178"/>
      <c r="O26" s="178"/>
      <c r="P26" s="178"/>
      <c r="Q26" s="178"/>
      <c r="R26" s="178"/>
      <c r="S26" s="168"/>
      <c r="T26" s="168"/>
    </row>
    <row r="27" spans="2:20">
      <c r="L27" s="392"/>
      <c r="N27" s="178"/>
      <c r="O27" s="178"/>
      <c r="P27" s="178"/>
      <c r="Q27" s="178"/>
      <c r="R27" s="178"/>
      <c r="S27" s="168"/>
      <c r="T27" s="168"/>
    </row>
    <row r="28" spans="2:20">
      <c r="L28" s="392"/>
      <c r="N28" s="178"/>
      <c r="O28" s="178"/>
      <c r="P28" s="178"/>
      <c r="Q28" s="178"/>
      <c r="R28" s="178"/>
      <c r="S28" s="168"/>
      <c r="T28" s="168"/>
    </row>
    <row r="29" spans="2:20">
      <c r="L29" s="392"/>
      <c r="N29" s="178"/>
      <c r="O29" s="178"/>
      <c r="P29" s="178"/>
      <c r="Q29" s="178"/>
      <c r="R29" s="178"/>
      <c r="S29" s="168"/>
      <c r="T29" s="168"/>
    </row>
    <row r="30" spans="2:20">
      <c r="L30" s="392"/>
      <c r="N30" s="178"/>
      <c r="O30" s="178"/>
      <c r="P30" s="178"/>
      <c r="Q30" s="178"/>
      <c r="R30" s="178"/>
      <c r="S30" s="168"/>
      <c r="T30" s="168"/>
    </row>
    <row r="31" spans="2:20">
      <c r="L31" s="392"/>
      <c r="N31" s="178"/>
      <c r="O31" s="178"/>
      <c r="P31" s="178"/>
      <c r="Q31" s="178"/>
      <c r="R31" s="178"/>
      <c r="S31" s="168"/>
      <c r="T31" s="168"/>
    </row>
    <row r="32" spans="2:20">
      <c r="L32" s="392"/>
      <c r="N32" s="178"/>
      <c r="O32" s="178"/>
      <c r="P32" s="178"/>
      <c r="Q32" s="178"/>
      <c r="R32" s="178"/>
      <c r="S32" s="168"/>
      <c r="T32" s="168"/>
    </row>
    <row r="33" spans="3:20">
      <c r="L33" s="392"/>
      <c r="N33" s="178"/>
      <c r="O33" s="178"/>
      <c r="P33" s="178"/>
      <c r="Q33" s="178"/>
      <c r="R33" s="178"/>
      <c r="S33" s="168"/>
      <c r="T33" s="168"/>
    </row>
    <row r="44" spans="3:20">
      <c r="C44" s="168"/>
      <c r="D44" s="168"/>
    </row>
    <row r="45" spans="3:20">
      <c r="C45" s="168"/>
      <c r="D45" s="168"/>
    </row>
    <row r="46" spans="3:20">
      <c r="C46" s="168"/>
      <c r="D46" s="168"/>
    </row>
    <row r="47" spans="3:20">
      <c r="C47" s="168"/>
      <c r="D47" s="168"/>
    </row>
    <row r="48" spans="3:20">
      <c r="C48" s="168"/>
      <c r="D48" s="168"/>
    </row>
    <row r="49" spans="3:4">
      <c r="C49" s="168"/>
      <c r="D49" s="168"/>
    </row>
    <row r="50" spans="3:4">
      <c r="C50" s="168"/>
      <c r="D50" s="168"/>
    </row>
    <row r="69" ht="8.25" customHeight="1"/>
  </sheetData>
  <sheetProtection sheet="1" objects="1" scenarios="1"/>
  <mergeCells count="7">
    <mergeCell ref="L29:L33"/>
    <mergeCell ref="B7:B9"/>
    <mergeCell ref="B10:B12"/>
    <mergeCell ref="B13:B15"/>
    <mergeCell ref="B16:B18"/>
    <mergeCell ref="B19:B21"/>
    <mergeCell ref="L24:L28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2218-CDD9-4CE2-9F93-51ECF7257123}">
  <sheetPr>
    <tabColor theme="2" tint="-9.9978637043366805E-2"/>
  </sheetPr>
  <dimension ref="A1:AJ248"/>
  <sheetViews>
    <sheetView topLeftCell="A80" workbookViewId="0">
      <selection activeCell="AI14" sqref="AI14"/>
    </sheetView>
  </sheetViews>
  <sheetFormatPr baseColWidth="10" defaultRowHeight="15"/>
  <cols>
    <col min="1" max="1" width="10.28515625" bestFit="1" customWidth="1"/>
    <col min="2" max="2" width="10.28515625" customWidth="1"/>
    <col min="3" max="9" width="4.85546875" bestFit="1" customWidth="1"/>
    <col min="10" max="10" width="4.85546875" customWidth="1"/>
    <col min="11" max="11" width="4.85546875" style="106" bestFit="1" customWidth="1"/>
    <col min="12" max="17" width="4.85546875" bestFit="1" customWidth="1"/>
    <col min="18" max="18" width="5.140625" bestFit="1" customWidth="1"/>
    <col min="19" max="19" width="5.140625" customWidth="1"/>
    <col min="20" max="25" width="4.85546875" bestFit="1" customWidth="1"/>
    <col min="26" max="26" width="5.140625" bestFit="1" customWidth="1"/>
    <col min="27" max="27" width="5.140625" customWidth="1"/>
    <col min="28" max="34" width="4.85546875" bestFit="1" customWidth="1"/>
    <col min="35" max="35" width="12.5703125" customWidth="1"/>
  </cols>
  <sheetData>
    <row r="1" spans="1:36" ht="15.75">
      <c r="A1" s="399" t="s">
        <v>112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399"/>
      <c r="X1" s="399"/>
      <c r="Y1" s="399"/>
      <c r="Z1" s="399"/>
      <c r="AA1" s="399"/>
      <c r="AB1" s="399"/>
      <c r="AC1" s="399"/>
      <c r="AD1" s="399"/>
      <c r="AE1" s="399"/>
      <c r="AF1" s="399"/>
      <c r="AG1" s="399"/>
      <c r="AH1" s="399"/>
    </row>
    <row r="2" spans="1:36">
      <c r="A2" s="400" t="s">
        <v>113</v>
      </c>
      <c r="B2" s="119"/>
      <c r="C2" s="401" t="s">
        <v>114</v>
      </c>
      <c r="D2" s="401"/>
      <c r="E2" s="401"/>
      <c r="F2" s="401"/>
      <c r="G2" s="401"/>
      <c r="H2" s="401"/>
      <c r="I2" s="401"/>
      <c r="J2" s="120"/>
      <c r="K2" s="401" t="s">
        <v>115</v>
      </c>
      <c r="L2" s="401"/>
      <c r="M2" s="401"/>
      <c r="N2" s="401"/>
      <c r="O2" s="401"/>
      <c r="P2" s="401"/>
      <c r="Q2" s="401"/>
      <c r="R2" s="401"/>
      <c r="S2" s="120"/>
      <c r="T2" s="401" t="s">
        <v>116</v>
      </c>
      <c r="U2" s="401"/>
      <c r="V2" s="401"/>
      <c r="W2" s="401"/>
      <c r="X2" s="401"/>
      <c r="Y2" s="401"/>
      <c r="Z2" s="401"/>
      <c r="AA2" s="120"/>
      <c r="AB2" s="401" t="s">
        <v>111</v>
      </c>
      <c r="AC2" s="401"/>
      <c r="AD2" s="401"/>
      <c r="AE2" s="401"/>
      <c r="AF2" s="401"/>
      <c r="AG2" s="401"/>
      <c r="AH2" s="401"/>
    </row>
    <row r="3" spans="1:36">
      <c r="A3" s="400"/>
      <c r="B3" s="118">
        <v>2020</v>
      </c>
      <c r="C3" s="118">
        <v>2015</v>
      </c>
      <c r="D3" s="118">
        <v>2010</v>
      </c>
      <c r="E3" s="118">
        <v>2005</v>
      </c>
      <c r="F3" s="118">
        <v>2000</v>
      </c>
      <c r="G3" s="118">
        <v>1996</v>
      </c>
      <c r="H3" s="118">
        <v>1986</v>
      </c>
      <c r="I3" s="118">
        <v>1984</v>
      </c>
      <c r="J3" s="118">
        <v>2020</v>
      </c>
      <c r="K3" s="129">
        <v>2015</v>
      </c>
      <c r="L3" s="118">
        <v>2010</v>
      </c>
      <c r="M3" s="118">
        <v>2005</v>
      </c>
      <c r="N3" s="118">
        <v>2000</v>
      </c>
      <c r="O3" s="118">
        <v>1996</v>
      </c>
      <c r="P3" s="118">
        <v>1986</v>
      </c>
      <c r="Q3" s="118">
        <v>1981</v>
      </c>
      <c r="R3" s="118">
        <v>1974</v>
      </c>
      <c r="S3" s="118">
        <v>2020</v>
      </c>
      <c r="T3" s="118">
        <v>2015</v>
      </c>
      <c r="U3" s="118">
        <v>2010</v>
      </c>
      <c r="V3" s="118">
        <v>2005</v>
      </c>
      <c r="W3" s="118">
        <v>2000</v>
      </c>
      <c r="X3" s="118">
        <v>1996</v>
      </c>
      <c r="Y3" s="118">
        <v>1986</v>
      </c>
      <c r="Z3" s="118">
        <v>1977</v>
      </c>
      <c r="AA3" s="118">
        <v>2020</v>
      </c>
      <c r="AB3" s="118">
        <v>2015</v>
      </c>
      <c r="AC3" s="118">
        <v>2010</v>
      </c>
      <c r="AD3" s="118">
        <v>2005</v>
      </c>
      <c r="AE3" s="118">
        <v>2000</v>
      </c>
      <c r="AF3" s="118">
        <v>1996</v>
      </c>
      <c r="AG3" s="118">
        <v>1986</v>
      </c>
      <c r="AH3" s="118">
        <v>1984</v>
      </c>
      <c r="AJ3" s="134">
        <f>(K5-K28)/100+1</f>
        <v>1.103</v>
      </c>
    </row>
    <row r="4" spans="1:36">
      <c r="A4" s="118">
        <v>2023</v>
      </c>
      <c r="B4" s="121"/>
      <c r="C4" s="121"/>
      <c r="D4" s="121"/>
      <c r="E4" s="121"/>
      <c r="F4" s="121"/>
      <c r="G4" s="121"/>
      <c r="H4" s="121"/>
      <c r="I4" s="121"/>
      <c r="J4" s="121"/>
      <c r="K4" s="130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</row>
    <row r="5" spans="1:36">
      <c r="A5" s="118">
        <v>3</v>
      </c>
      <c r="B5" s="121">
        <v>103.6</v>
      </c>
      <c r="C5" s="121">
        <v>112.1</v>
      </c>
      <c r="D5" s="121">
        <v>118.4</v>
      </c>
      <c r="E5" s="121">
        <v>146.19999999999999</v>
      </c>
      <c r="F5" s="121">
        <v>145.69999999999999</v>
      </c>
      <c r="G5" s="121">
        <v>147.9</v>
      </c>
      <c r="H5" s="121">
        <v>191.8</v>
      </c>
      <c r="I5" s="121">
        <v>201.3</v>
      </c>
      <c r="J5" s="121">
        <v>104.2</v>
      </c>
      <c r="K5" s="133">
        <v>114.3</v>
      </c>
      <c r="L5" s="121">
        <v>119.9</v>
      </c>
      <c r="M5" s="121">
        <v>145.4</v>
      </c>
      <c r="N5" s="121">
        <v>147.69999999999999</v>
      </c>
      <c r="O5" s="121">
        <v>149.9</v>
      </c>
      <c r="P5" s="121">
        <v>182.8</v>
      </c>
      <c r="Q5" s="121">
        <v>195.4</v>
      </c>
      <c r="R5" s="121">
        <v>445.7</v>
      </c>
      <c r="S5" s="121">
        <v>105.2</v>
      </c>
      <c r="T5" s="121">
        <v>112.7</v>
      </c>
      <c r="U5" s="121">
        <v>115.8</v>
      </c>
      <c r="V5" s="121">
        <v>135.5</v>
      </c>
      <c r="W5" s="121">
        <v>137.9</v>
      </c>
      <c r="X5" s="121">
        <v>139.30000000000001</v>
      </c>
      <c r="Y5" s="121">
        <v>185.2</v>
      </c>
      <c r="Z5" s="121">
        <v>259.2</v>
      </c>
      <c r="AA5" s="121">
        <v>102.7</v>
      </c>
      <c r="AB5" s="121">
        <v>109.6</v>
      </c>
      <c r="AC5" s="121">
        <v>117.2</v>
      </c>
      <c r="AD5" s="121">
        <v>148.9</v>
      </c>
      <c r="AE5" s="121">
        <v>146.69999999999999</v>
      </c>
      <c r="AF5" s="121">
        <v>149.30000000000001</v>
      </c>
      <c r="AG5" s="121">
        <v>201.5</v>
      </c>
      <c r="AH5" s="121">
        <v>215.6</v>
      </c>
      <c r="AJ5" s="122"/>
    </row>
    <row r="6" spans="1:36">
      <c r="A6" s="118">
        <v>2</v>
      </c>
      <c r="B6" s="121">
        <v>103.4</v>
      </c>
      <c r="C6" s="121">
        <v>111.9</v>
      </c>
      <c r="D6" s="121">
        <v>118.2</v>
      </c>
      <c r="E6" s="121">
        <v>145.9</v>
      </c>
      <c r="F6" s="121">
        <v>145.4</v>
      </c>
      <c r="G6" s="121">
        <v>147.69999999999999</v>
      </c>
      <c r="H6" s="121">
        <v>191.4</v>
      </c>
      <c r="I6" s="121">
        <v>200.9</v>
      </c>
      <c r="J6" s="121">
        <v>104.1</v>
      </c>
      <c r="K6" s="130">
        <v>114.2</v>
      </c>
      <c r="L6" s="121">
        <v>119.8</v>
      </c>
      <c r="M6" s="121">
        <v>145.19999999999999</v>
      </c>
      <c r="N6" s="121">
        <v>147.5</v>
      </c>
      <c r="O6" s="121">
        <v>149.80000000000001</v>
      </c>
      <c r="P6" s="121">
        <v>182.6</v>
      </c>
      <c r="Q6" s="121">
        <v>195.2</v>
      </c>
      <c r="R6" s="121">
        <v>445.2</v>
      </c>
      <c r="S6" s="121">
        <v>104.7</v>
      </c>
      <c r="T6" s="121">
        <v>112.1</v>
      </c>
      <c r="U6" s="121">
        <v>115.3</v>
      </c>
      <c r="V6" s="121">
        <v>134.9</v>
      </c>
      <c r="W6" s="121">
        <v>137.30000000000001</v>
      </c>
      <c r="X6" s="121">
        <v>138.6</v>
      </c>
      <c r="Y6" s="121">
        <v>184.3</v>
      </c>
      <c r="Z6" s="121">
        <v>258</v>
      </c>
      <c r="AA6" s="121">
        <v>102.5</v>
      </c>
      <c r="AB6" s="121">
        <v>109.4</v>
      </c>
      <c r="AC6" s="121">
        <v>117</v>
      </c>
      <c r="AD6" s="121">
        <v>148.6</v>
      </c>
      <c r="AE6" s="121">
        <v>146.4</v>
      </c>
      <c r="AF6" s="121">
        <v>149</v>
      </c>
      <c r="AG6" s="121">
        <v>201.1</v>
      </c>
      <c r="AH6" s="121">
        <v>215.1</v>
      </c>
    </row>
    <row r="7" spans="1:36">
      <c r="A7" s="118">
        <v>1</v>
      </c>
      <c r="B7" s="121">
        <v>103.1</v>
      </c>
      <c r="C7" s="121">
        <v>111.6</v>
      </c>
      <c r="D7" s="121">
        <v>117.8</v>
      </c>
      <c r="E7" s="121">
        <v>145.5</v>
      </c>
      <c r="F7" s="121">
        <v>145</v>
      </c>
      <c r="G7" s="121">
        <v>147.19999999999999</v>
      </c>
      <c r="H7" s="121">
        <v>190.8</v>
      </c>
      <c r="I7" s="121">
        <v>200.3</v>
      </c>
      <c r="J7" s="121">
        <v>103.6</v>
      </c>
      <c r="K7" s="130">
        <v>113.6</v>
      </c>
      <c r="L7" s="121">
        <v>119.2</v>
      </c>
      <c r="M7" s="121">
        <v>144.5</v>
      </c>
      <c r="N7" s="121">
        <v>146.80000000000001</v>
      </c>
      <c r="O7" s="121">
        <v>149.1</v>
      </c>
      <c r="P7" s="121">
        <v>181.7</v>
      </c>
      <c r="Q7" s="121">
        <v>194.3</v>
      </c>
      <c r="R7" s="121">
        <v>443.1</v>
      </c>
      <c r="S7" s="121">
        <v>104.6</v>
      </c>
      <c r="T7" s="121">
        <v>112</v>
      </c>
      <c r="U7" s="121">
        <v>115.2</v>
      </c>
      <c r="V7" s="121">
        <v>134.69999999999999</v>
      </c>
      <c r="W7" s="121">
        <v>137.1</v>
      </c>
      <c r="X7" s="121">
        <v>138.5</v>
      </c>
      <c r="Y7" s="121">
        <v>184.1</v>
      </c>
      <c r="Z7" s="121">
        <v>257.7</v>
      </c>
      <c r="AA7" s="121">
        <v>102.3</v>
      </c>
      <c r="AB7" s="121">
        <v>109.2</v>
      </c>
      <c r="AC7" s="121">
        <v>116.7</v>
      </c>
      <c r="AD7" s="121">
        <v>148.30000000000001</v>
      </c>
      <c r="AE7" s="121">
        <v>146.1</v>
      </c>
      <c r="AF7" s="121">
        <v>148.69999999999999</v>
      </c>
      <c r="AG7" s="121">
        <v>200.7</v>
      </c>
      <c r="AH7" s="121">
        <v>214.7</v>
      </c>
    </row>
    <row r="8" spans="1:36">
      <c r="A8" s="118">
        <v>2022</v>
      </c>
      <c r="B8" s="123">
        <v>102.4</v>
      </c>
      <c r="C8" s="123">
        <v>110.8</v>
      </c>
      <c r="D8" s="123">
        <v>117</v>
      </c>
      <c r="E8" s="123">
        <v>144.5</v>
      </c>
      <c r="F8" s="123">
        <v>144</v>
      </c>
      <c r="G8" s="123">
        <v>146.19999999999999</v>
      </c>
      <c r="H8" s="123">
        <v>189.5</v>
      </c>
      <c r="I8" s="123">
        <v>199</v>
      </c>
      <c r="J8" s="123">
        <v>102.9</v>
      </c>
      <c r="K8" s="131">
        <v>112.9</v>
      </c>
      <c r="L8" s="123">
        <v>118.4</v>
      </c>
      <c r="M8" s="123">
        <v>143.5</v>
      </c>
      <c r="N8" s="123">
        <v>145.80000000000001</v>
      </c>
      <c r="O8" s="123">
        <v>148.1</v>
      </c>
      <c r="P8" s="123">
        <v>180.5</v>
      </c>
      <c r="Q8" s="123">
        <v>192.9</v>
      </c>
      <c r="R8" s="123">
        <v>440.1</v>
      </c>
      <c r="S8" s="123">
        <v>103.5</v>
      </c>
      <c r="T8" s="123">
        <v>110.8</v>
      </c>
      <c r="U8" s="123">
        <v>114</v>
      </c>
      <c r="V8" s="123">
        <v>133.30000000000001</v>
      </c>
      <c r="W8" s="123">
        <v>135.69999999999999</v>
      </c>
      <c r="X8" s="123">
        <v>137</v>
      </c>
      <c r="Y8" s="123">
        <v>182.2</v>
      </c>
      <c r="Z8" s="123">
        <v>255</v>
      </c>
      <c r="AA8" s="123">
        <v>101.8</v>
      </c>
      <c r="AB8" s="123">
        <v>108.6</v>
      </c>
      <c r="AC8" s="123">
        <v>116.2</v>
      </c>
      <c r="AD8" s="123">
        <v>147.6</v>
      </c>
      <c r="AE8" s="123">
        <v>145.4</v>
      </c>
      <c r="AF8" s="123">
        <v>148</v>
      </c>
      <c r="AG8" s="123">
        <v>199.7</v>
      </c>
      <c r="AH8" s="123">
        <v>213.7</v>
      </c>
    </row>
    <row r="9" spans="1:36">
      <c r="A9" s="118">
        <v>4</v>
      </c>
      <c r="B9" s="121">
        <v>103</v>
      </c>
      <c r="C9" s="121">
        <v>111.4</v>
      </c>
      <c r="D9" s="121">
        <v>117.7</v>
      </c>
      <c r="E9" s="121">
        <v>145.30000000000001</v>
      </c>
      <c r="F9" s="121">
        <v>144.80000000000001</v>
      </c>
      <c r="G9" s="121">
        <v>147.1</v>
      </c>
      <c r="H9" s="121">
        <v>190.7</v>
      </c>
      <c r="I9" s="121">
        <v>200.1</v>
      </c>
      <c r="J9" s="121">
        <v>103.6</v>
      </c>
      <c r="K9" s="130">
        <v>113.6</v>
      </c>
      <c r="L9" s="121">
        <v>119.2</v>
      </c>
      <c r="M9" s="121">
        <v>144.5</v>
      </c>
      <c r="N9" s="121">
        <v>146.80000000000001</v>
      </c>
      <c r="O9" s="121">
        <v>149.1</v>
      </c>
      <c r="P9" s="121">
        <v>181.7</v>
      </c>
      <c r="Q9" s="121">
        <v>194.3</v>
      </c>
      <c r="R9" s="121">
        <v>443.1</v>
      </c>
      <c r="S9" s="121">
        <v>104.1</v>
      </c>
      <c r="T9" s="121">
        <v>111.5</v>
      </c>
      <c r="U9" s="121">
        <v>114.6</v>
      </c>
      <c r="V9" s="121">
        <v>134.1</v>
      </c>
      <c r="W9" s="121">
        <v>136.5</v>
      </c>
      <c r="X9" s="121">
        <v>137.80000000000001</v>
      </c>
      <c r="Y9" s="121">
        <v>183.2</v>
      </c>
      <c r="Z9" s="121">
        <v>256.5</v>
      </c>
      <c r="AA9" s="121">
        <v>102.2</v>
      </c>
      <c r="AB9" s="121">
        <v>109</v>
      </c>
      <c r="AC9" s="121">
        <v>116.6</v>
      </c>
      <c r="AD9" s="121">
        <v>148.19999999999999</v>
      </c>
      <c r="AE9" s="121">
        <v>145.9</v>
      </c>
      <c r="AF9" s="121">
        <v>148.6</v>
      </c>
      <c r="AG9" s="121">
        <v>200.5</v>
      </c>
      <c r="AH9" s="121">
        <v>214.5</v>
      </c>
    </row>
    <row r="10" spans="1:36">
      <c r="A10" s="118">
        <v>3</v>
      </c>
      <c r="B10" s="121">
        <v>102.6</v>
      </c>
      <c r="C10" s="121">
        <v>111</v>
      </c>
      <c r="D10" s="121">
        <v>117.3</v>
      </c>
      <c r="E10" s="121">
        <v>144.80000000000001</v>
      </c>
      <c r="F10" s="121">
        <v>144.30000000000001</v>
      </c>
      <c r="G10" s="121">
        <v>146.5</v>
      </c>
      <c r="H10" s="121">
        <v>189.9</v>
      </c>
      <c r="I10" s="121">
        <v>199.4</v>
      </c>
      <c r="J10" s="121">
        <v>103.1</v>
      </c>
      <c r="K10" s="130">
        <v>113.1</v>
      </c>
      <c r="L10" s="121">
        <v>118.7</v>
      </c>
      <c r="M10" s="121">
        <v>143.80000000000001</v>
      </c>
      <c r="N10" s="121">
        <v>146.1</v>
      </c>
      <c r="O10" s="121">
        <v>148.4</v>
      </c>
      <c r="P10" s="121">
        <v>180.8</v>
      </c>
      <c r="Q10" s="121">
        <v>193.3</v>
      </c>
      <c r="R10" s="121">
        <v>441</v>
      </c>
      <c r="S10" s="121">
        <v>103.8</v>
      </c>
      <c r="T10" s="121">
        <v>111.2</v>
      </c>
      <c r="U10" s="121">
        <v>114.3</v>
      </c>
      <c r="V10" s="121">
        <v>133.69999999999999</v>
      </c>
      <c r="W10" s="121">
        <v>136.1</v>
      </c>
      <c r="X10" s="121">
        <v>137.4</v>
      </c>
      <c r="Y10" s="121">
        <v>182.7</v>
      </c>
      <c r="Z10" s="121">
        <v>255.8</v>
      </c>
      <c r="AA10" s="121">
        <v>101.9</v>
      </c>
      <c r="AB10" s="121">
        <v>108.7</v>
      </c>
      <c r="AC10" s="121">
        <v>116.3</v>
      </c>
      <c r="AD10" s="121">
        <v>147.80000000000001</v>
      </c>
      <c r="AE10" s="121">
        <v>145.5</v>
      </c>
      <c r="AF10" s="121">
        <v>148.19999999999999</v>
      </c>
      <c r="AG10" s="121">
        <v>199.9</v>
      </c>
      <c r="AH10" s="121">
        <v>213.9</v>
      </c>
    </row>
    <row r="11" spans="1:36">
      <c r="A11" s="118">
        <v>2</v>
      </c>
      <c r="B11" s="121">
        <v>102.2</v>
      </c>
      <c r="C11" s="121">
        <v>110.6</v>
      </c>
      <c r="D11" s="121">
        <v>116.8</v>
      </c>
      <c r="E11" s="121">
        <v>144.19999999999999</v>
      </c>
      <c r="F11" s="121">
        <v>143.69999999999999</v>
      </c>
      <c r="G11" s="121">
        <v>145.9</v>
      </c>
      <c r="H11" s="121">
        <v>189.2</v>
      </c>
      <c r="I11" s="121">
        <v>198.6</v>
      </c>
      <c r="J11" s="121">
        <v>102.6</v>
      </c>
      <c r="K11" s="130">
        <v>112.6</v>
      </c>
      <c r="L11" s="121">
        <v>118.1</v>
      </c>
      <c r="M11" s="121">
        <v>143.1</v>
      </c>
      <c r="N11" s="121">
        <v>145.4</v>
      </c>
      <c r="O11" s="121">
        <v>147.6</v>
      </c>
      <c r="P11" s="121">
        <v>180</v>
      </c>
      <c r="Q11" s="121">
        <v>192.4</v>
      </c>
      <c r="R11" s="121">
        <v>438.8</v>
      </c>
      <c r="S11" s="121">
        <v>103.3</v>
      </c>
      <c r="T11" s="121">
        <v>110.6</v>
      </c>
      <c r="U11" s="121">
        <v>113.7</v>
      </c>
      <c r="V11" s="121">
        <v>133.1</v>
      </c>
      <c r="W11" s="121">
        <v>135.4</v>
      </c>
      <c r="X11" s="121">
        <v>136.80000000000001</v>
      </c>
      <c r="Y11" s="121">
        <v>181.8</v>
      </c>
      <c r="Z11" s="121">
        <v>254.5</v>
      </c>
      <c r="AA11" s="121">
        <v>101.7</v>
      </c>
      <c r="AB11" s="121">
        <v>108.5</v>
      </c>
      <c r="AC11" s="121">
        <v>116</v>
      </c>
      <c r="AD11" s="121">
        <v>147.5</v>
      </c>
      <c r="AE11" s="121">
        <v>145.19999999999999</v>
      </c>
      <c r="AF11" s="121">
        <v>147.9</v>
      </c>
      <c r="AG11" s="121">
        <v>199.5</v>
      </c>
      <c r="AH11" s="121">
        <v>213.5</v>
      </c>
    </row>
    <row r="12" spans="1:36">
      <c r="A12" s="118">
        <v>1</v>
      </c>
      <c r="B12" s="121">
        <v>101.9</v>
      </c>
      <c r="C12" s="121">
        <v>110.3</v>
      </c>
      <c r="D12" s="121">
        <v>116.5</v>
      </c>
      <c r="E12" s="121">
        <v>143.80000000000001</v>
      </c>
      <c r="F12" s="121">
        <v>143.30000000000001</v>
      </c>
      <c r="G12" s="121">
        <v>145.5</v>
      </c>
      <c r="H12" s="121">
        <v>188.6</v>
      </c>
      <c r="I12" s="121">
        <v>198</v>
      </c>
      <c r="J12" s="121">
        <v>102.3</v>
      </c>
      <c r="K12" s="130">
        <v>112.2</v>
      </c>
      <c r="L12" s="121">
        <v>117.7</v>
      </c>
      <c r="M12" s="121">
        <v>142.69999999999999</v>
      </c>
      <c r="N12" s="121">
        <v>145</v>
      </c>
      <c r="O12" s="121">
        <v>147.19999999999999</v>
      </c>
      <c r="P12" s="121">
        <v>179.4</v>
      </c>
      <c r="Q12" s="121">
        <v>191.8</v>
      </c>
      <c r="R12" s="121">
        <v>437.5</v>
      </c>
      <c r="S12" s="121">
        <v>102.9</v>
      </c>
      <c r="T12" s="121">
        <v>110.2</v>
      </c>
      <c r="U12" s="121">
        <v>113.3</v>
      </c>
      <c r="V12" s="121">
        <v>132.5</v>
      </c>
      <c r="W12" s="121">
        <v>134.9</v>
      </c>
      <c r="X12" s="121">
        <v>136.19999999999999</v>
      </c>
      <c r="Y12" s="121">
        <v>181.1</v>
      </c>
      <c r="Z12" s="121">
        <v>253.5</v>
      </c>
      <c r="AA12" s="121">
        <v>101.4</v>
      </c>
      <c r="AB12" s="121">
        <v>108.2</v>
      </c>
      <c r="AC12" s="121">
        <v>115.7</v>
      </c>
      <c r="AD12" s="121">
        <v>147</v>
      </c>
      <c r="AE12" s="121">
        <v>144.80000000000001</v>
      </c>
      <c r="AF12" s="121">
        <v>147.4</v>
      </c>
      <c r="AG12" s="121">
        <v>198.9</v>
      </c>
      <c r="AH12" s="121">
        <v>212.8</v>
      </c>
    </row>
    <row r="13" spans="1:36">
      <c r="A13" s="118">
        <v>2021</v>
      </c>
      <c r="B13" s="123">
        <v>101.3</v>
      </c>
      <c r="C13" s="123">
        <v>109.6</v>
      </c>
      <c r="D13" s="123">
        <v>115.8</v>
      </c>
      <c r="E13" s="123">
        <v>142.9</v>
      </c>
      <c r="F13" s="123">
        <v>142.4</v>
      </c>
      <c r="G13" s="123">
        <v>144.69999999999999</v>
      </c>
      <c r="H13" s="123">
        <v>187.5</v>
      </c>
      <c r="I13" s="123">
        <v>196.8</v>
      </c>
      <c r="J13" s="123">
        <v>101.5</v>
      </c>
      <c r="K13" s="131">
        <v>111.3</v>
      </c>
      <c r="L13" s="123">
        <v>116.8</v>
      </c>
      <c r="M13" s="123">
        <v>141.6</v>
      </c>
      <c r="N13" s="123">
        <v>143.80000000000001</v>
      </c>
      <c r="O13" s="123">
        <v>146.1</v>
      </c>
      <c r="P13" s="123">
        <v>178</v>
      </c>
      <c r="Q13" s="123">
        <v>190.3</v>
      </c>
      <c r="R13" s="123">
        <v>434.1</v>
      </c>
      <c r="S13" s="123">
        <v>101.8</v>
      </c>
      <c r="T13" s="123">
        <v>109</v>
      </c>
      <c r="U13" s="123">
        <v>112.1</v>
      </c>
      <c r="V13" s="123">
        <v>131.1</v>
      </c>
      <c r="W13" s="123">
        <v>133.5</v>
      </c>
      <c r="X13" s="123">
        <v>134.80000000000001</v>
      </c>
      <c r="Y13" s="123">
        <v>179.2</v>
      </c>
      <c r="Z13" s="123">
        <v>250.8</v>
      </c>
      <c r="AA13" s="123">
        <v>101.1</v>
      </c>
      <c r="AB13" s="123">
        <v>107.9</v>
      </c>
      <c r="AC13" s="123">
        <v>115.4</v>
      </c>
      <c r="AD13" s="123">
        <v>146.6</v>
      </c>
      <c r="AE13" s="123">
        <v>144.4</v>
      </c>
      <c r="AF13" s="123">
        <v>147</v>
      </c>
      <c r="AG13" s="123">
        <v>198.4</v>
      </c>
      <c r="AH13" s="123">
        <v>212.2</v>
      </c>
    </row>
    <row r="14" spans="1:36">
      <c r="A14" s="118">
        <v>4</v>
      </c>
      <c r="B14" s="121">
        <v>101.7</v>
      </c>
      <c r="C14" s="121">
        <v>110</v>
      </c>
      <c r="D14" s="121">
        <v>116.2</v>
      </c>
      <c r="E14" s="121">
        <v>143.5</v>
      </c>
      <c r="F14" s="121">
        <v>143</v>
      </c>
      <c r="G14" s="121">
        <v>145.19999999999999</v>
      </c>
      <c r="H14" s="121">
        <v>188.2</v>
      </c>
      <c r="I14" s="121">
        <v>197.6</v>
      </c>
      <c r="J14" s="121">
        <v>102.1</v>
      </c>
      <c r="K14" s="130">
        <v>112</v>
      </c>
      <c r="L14" s="121">
        <v>117.5</v>
      </c>
      <c r="M14" s="121">
        <v>142.4</v>
      </c>
      <c r="N14" s="121">
        <v>144.69999999999999</v>
      </c>
      <c r="O14" s="121">
        <v>146.9</v>
      </c>
      <c r="P14" s="121">
        <v>179.1</v>
      </c>
      <c r="Q14" s="121">
        <v>191.4</v>
      </c>
      <c r="R14" s="121">
        <v>436.7</v>
      </c>
      <c r="S14" s="121">
        <v>102.3</v>
      </c>
      <c r="T14" s="121">
        <v>109.6</v>
      </c>
      <c r="U14" s="121">
        <v>112.6</v>
      </c>
      <c r="V14" s="121">
        <v>131.80000000000001</v>
      </c>
      <c r="W14" s="121">
        <v>134.1</v>
      </c>
      <c r="X14" s="121">
        <v>135.4</v>
      </c>
      <c r="Y14" s="121">
        <v>180</v>
      </c>
      <c r="Z14" s="121">
        <v>252.1</v>
      </c>
      <c r="AA14" s="121">
        <v>101.3</v>
      </c>
      <c r="AB14" s="121">
        <v>108.1</v>
      </c>
      <c r="AC14" s="121">
        <v>115.6</v>
      </c>
      <c r="AD14" s="121">
        <v>146.9</v>
      </c>
      <c r="AE14" s="121">
        <v>144.69999999999999</v>
      </c>
      <c r="AF14" s="121">
        <v>147.30000000000001</v>
      </c>
      <c r="AG14" s="121">
        <v>198.8</v>
      </c>
      <c r="AH14" s="121">
        <v>212.6</v>
      </c>
    </row>
    <row r="15" spans="1:36">
      <c r="A15" s="118">
        <v>3</v>
      </c>
      <c r="B15" s="121">
        <v>101.5</v>
      </c>
      <c r="C15" s="121">
        <v>109.8</v>
      </c>
      <c r="D15" s="121">
        <v>116</v>
      </c>
      <c r="E15" s="121">
        <v>143.19999999999999</v>
      </c>
      <c r="F15" s="121">
        <v>142.69999999999999</v>
      </c>
      <c r="G15" s="121">
        <v>144.9</v>
      </c>
      <c r="H15" s="121">
        <v>187.9</v>
      </c>
      <c r="I15" s="121">
        <v>197.2</v>
      </c>
      <c r="J15" s="121">
        <v>101.7</v>
      </c>
      <c r="K15" s="130">
        <v>111.6</v>
      </c>
      <c r="L15" s="121">
        <v>117.1</v>
      </c>
      <c r="M15" s="121">
        <v>141.9</v>
      </c>
      <c r="N15" s="121">
        <v>144.1</v>
      </c>
      <c r="O15" s="121">
        <v>146.30000000000001</v>
      </c>
      <c r="P15" s="121">
        <v>178.4</v>
      </c>
      <c r="Q15" s="121">
        <v>190.7</v>
      </c>
      <c r="R15" s="121">
        <v>435</v>
      </c>
      <c r="S15" s="121">
        <v>102.1</v>
      </c>
      <c r="T15" s="121">
        <v>109.3</v>
      </c>
      <c r="U15" s="121">
        <v>112.4</v>
      </c>
      <c r="V15" s="121">
        <v>131.5</v>
      </c>
      <c r="W15" s="121">
        <v>133.9</v>
      </c>
      <c r="X15" s="121">
        <v>135.19999999999999</v>
      </c>
      <c r="Y15" s="121">
        <v>179.7</v>
      </c>
      <c r="Z15" s="121">
        <v>251.6</v>
      </c>
      <c r="AA15" s="121">
        <v>101.3</v>
      </c>
      <c r="AB15" s="121">
        <v>108.1</v>
      </c>
      <c r="AC15" s="121">
        <v>115.6</v>
      </c>
      <c r="AD15" s="121">
        <v>146.9</v>
      </c>
      <c r="AE15" s="121">
        <v>144.69999999999999</v>
      </c>
      <c r="AF15" s="121">
        <v>147.30000000000001</v>
      </c>
      <c r="AG15" s="121">
        <v>198.8</v>
      </c>
      <c r="AH15" s="121">
        <v>212.6</v>
      </c>
    </row>
    <row r="16" spans="1:36">
      <c r="A16" s="118">
        <v>2</v>
      </c>
      <c r="B16" s="121">
        <v>101.2</v>
      </c>
      <c r="C16" s="121">
        <v>109.5</v>
      </c>
      <c r="D16" s="121">
        <v>115.7</v>
      </c>
      <c r="E16" s="121">
        <v>142.80000000000001</v>
      </c>
      <c r="F16" s="121">
        <v>142.30000000000001</v>
      </c>
      <c r="G16" s="121">
        <v>144.5</v>
      </c>
      <c r="H16" s="121">
        <v>187.3</v>
      </c>
      <c r="I16" s="121">
        <v>196.6</v>
      </c>
      <c r="J16" s="121">
        <v>101.3</v>
      </c>
      <c r="K16" s="130">
        <v>111.1</v>
      </c>
      <c r="L16" s="121">
        <v>116.6</v>
      </c>
      <c r="M16" s="121">
        <v>141.30000000000001</v>
      </c>
      <c r="N16" s="121">
        <v>143.5</v>
      </c>
      <c r="O16" s="121">
        <v>145.80000000000001</v>
      </c>
      <c r="P16" s="121">
        <v>177.7</v>
      </c>
      <c r="Q16" s="121">
        <v>189.9</v>
      </c>
      <c r="R16" s="121">
        <v>433.3</v>
      </c>
      <c r="S16" s="121">
        <v>101.5</v>
      </c>
      <c r="T16" s="121">
        <v>108.7</v>
      </c>
      <c r="U16" s="121">
        <v>111.8</v>
      </c>
      <c r="V16" s="121">
        <v>130.69999999999999</v>
      </c>
      <c r="W16" s="121">
        <v>133.1</v>
      </c>
      <c r="X16" s="121">
        <v>134.4</v>
      </c>
      <c r="Y16" s="121">
        <v>178.6</v>
      </c>
      <c r="Z16" s="121">
        <v>250.1</v>
      </c>
      <c r="AA16" s="121">
        <v>101</v>
      </c>
      <c r="AB16" s="121">
        <v>107.8</v>
      </c>
      <c r="AC16" s="121">
        <v>115.2</v>
      </c>
      <c r="AD16" s="121">
        <v>146.5</v>
      </c>
      <c r="AE16" s="121">
        <v>144.19999999999999</v>
      </c>
      <c r="AF16" s="121">
        <v>146.9</v>
      </c>
      <c r="AG16" s="121">
        <v>198.2</v>
      </c>
      <c r="AH16" s="121">
        <v>212</v>
      </c>
    </row>
    <row r="17" spans="1:34">
      <c r="A17" s="118">
        <v>1</v>
      </c>
      <c r="B17" s="121">
        <v>100.9</v>
      </c>
      <c r="C17" s="121">
        <v>109.2</v>
      </c>
      <c r="D17" s="121">
        <v>115.3</v>
      </c>
      <c r="E17" s="121">
        <v>142.4</v>
      </c>
      <c r="F17" s="121">
        <v>141.9</v>
      </c>
      <c r="G17" s="121">
        <v>144.1</v>
      </c>
      <c r="H17" s="121">
        <v>186.8</v>
      </c>
      <c r="I17" s="121">
        <v>196</v>
      </c>
      <c r="J17" s="121">
        <v>101</v>
      </c>
      <c r="K17" s="130">
        <v>110.8</v>
      </c>
      <c r="L17" s="121">
        <v>116.3</v>
      </c>
      <c r="M17" s="121">
        <v>140.9</v>
      </c>
      <c r="N17" s="121">
        <v>143.1</v>
      </c>
      <c r="O17" s="121">
        <v>145.30000000000001</v>
      </c>
      <c r="P17" s="121">
        <v>177.2</v>
      </c>
      <c r="Q17" s="121">
        <v>189.4</v>
      </c>
      <c r="R17" s="121">
        <v>432</v>
      </c>
      <c r="S17" s="121">
        <v>101.2</v>
      </c>
      <c r="T17" s="121">
        <v>108.4</v>
      </c>
      <c r="U17" s="121">
        <v>111.4</v>
      </c>
      <c r="V17" s="121">
        <v>130.30000000000001</v>
      </c>
      <c r="W17" s="121">
        <v>132.69999999999999</v>
      </c>
      <c r="X17" s="121">
        <v>134</v>
      </c>
      <c r="Y17" s="121">
        <v>178.1</v>
      </c>
      <c r="Z17" s="121">
        <v>249.4</v>
      </c>
      <c r="AA17" s="121">
        <v>100.8</v>
      </c>
      <c r="AB17" s="121">
        <v>107.6</v>
      </c>
      <c r="AC17" s="121">
        <v>115</v>
      </c>
      <c r="AD17" s="121">
        <v>146.19999999999999</v>
      </c>
      <c r="AE17" s="121">
        <v>143.9</v>
      </c>
      <c r="AF17" s="121">
        <v>146.6</v>
      </c>
      <c r="AG17" s="121">
        <v>197.8</v>
      </c>
      <c r="AH17" s="121">
        <v>211.6</v>
      </c>
    </row>
    <row r="18" spans="1:34">
      <c r="A18" s="118">
        <v>2020</v>
      </c>
      <c r="B18" s="123">
        <v>100</v>
      </c>
      <c r="C18" s="123">
        <v>108.2</v>
      </c>
      <c r="D18" s="123">
        <v>114.3</v>
      </c>
      <c r="E18" s="123">
        <v>141.1</v>
      </c>
      <c r="F18" s="123">
        <v>140.6</v>
      </c>
      <c r="G18" s="123">
        <v>142.80000000000001</v>
      </c>
      <c r="H18" s="123">
        <v>185.1</v>
      </c>
      <c r="I18" s="123">
        <v>194.3</v>
      </c>
      <c r="J18" s="123">
        <v>100</v>
      </c>
      <c r="K18" s="131">
        <v>109.7</v>
      </c>
      <c r="L18" s="123">
        <v>115.1</v>
      </c>
      <c r="M18" s="123">
        <v>139.5</v>
      </c>
      <c r="N18" s="123">
        <v>141.69999999999999</v>
      </c>
      <c r="O18" s="123">
        <v>143.9</v>
      </c>
      <c r="P18" s="123">
        <v>175.4</v>
      </c>
      <c r="Q18" s="123">
        <v>187.5</v>
      </c>
      <c r="R18" s="123">
        <v>427.7</v>
      </c>
      <c r="S18" s="123">
        <v>100</v>
      </c>
      <c r="T18" s="123">
        <v>107.1</v>
      </c>
      <c r="U18" s="123">
        <v>110.1</v>
      </c>
      <c r="V18" s="123">
        <v>128.80000000000001</v>
      </c>
      <c r="W18" s="123">
        <v>131.1</v>
      </c>
      <c r="X18" s="123">
        <v>132.4</v>
      </c>
      <c r="Y18" s="123">
        <v>176</v>
      </c>
      <c r="Z18" s="123">
        <v>246.4</v>
      </c>
      <c r="AA18" s="124">
        <v>100</v>
      </c>
      <c r="AB18" s="123">
        <v>106.7</v>
      </c>
      <c r="AC18" s="123">
        <v>114.1</v>
      </c>
      <c r="AD18" s="123">
        <v>145</v>
      </c>
      <c r="AE18" s="123">
        <v>142.80000000000001</v>
      </c>
      <c r="AF18" s="123">
        <v>145.4</v>
      </c>
      <c r="AG18" s="123">
        <v>196.2</v>
      </c>
      <c r="AH18" s="123">
        <v>209.9</v>
      </c>
    </row>
    <row r="19" spans="1:34">
      <c r="A19" s="118">
        <v>4</v>
      </c>
      <c r="B19" s="121">
        <v>100.6</v>
      </c>
      <c r="C19" s="121">
        <v>108.8</v>
      </c>
      <c r="D19" s="121">
        <v>115</v>
      </c>
      <c r="E19" s="121">
        <v>141.9</v>
      </c>
      <c r="F19" s="121">
        <v>141.4</v>
      </c>
      <c r="G19" s="121">
        <v>143.69999999999999</v>
      </c>
      <c r="H19" s="121">
        <v>186.2</v>
      </c>
      <c r="I19" s="121">
        <v>195.5</v>
      </c>
      <c r="J19" s="121">
        <v>100.8</v>
      </c>
      <c r="K19" s="130">
        <v>110.6</v>
      </c>
      <c r="L19" s="121">
        <v>116</v>
      </c>
      <c r="M19" s="121">
        <v>140.6</v>
      </c>
      <c r="N19" s="121">
        <v>142.80000000000001</v>
      </c>
      <c r="O19" s="121">
        <v>145.1</v>
      </c>
      <c r="P19" s="121">
        <v>176.8</v>
      </c>
      <c r="Q19" s="121">
        <v>189</v>
      </c>
      <c r="R19" s="121">
        <v>431.1</v>
      </c>
      <c r="S19" s="121">
        <v>100.6</v>
      </c>
      <c r="T19" s="121">
        <v>107.7</v>
      </c>
      <c r="U19" s="121">
        <v>110.8</v>
      </c>
      <c r="V19" s="121">
        <v>129.6</v>
      </c>
      <c r="W19" s="121">
        <v>131.9</v>
      </c>
      <c r="X19" s="121">
        <v>133.19999999999999</v>
      </c>
      <c r="Y19" s="121">
        <v>177.1</v>
      </c>
      <c r="Z19" s="121">
        <v>247.9</v>
      </c>
      <c r="AA19" s="125">
        <v>100.6</v>
      </c>
      <c r="AB19" s="121">
        <v>107.3</v>
      </c>
      <c r="AC19" s="121">
        <v>114.8</v>
      </c>
      <c r="AD19" s="121">
        <v>145.9</v>
      </c>
      <c r="AE19" s="121">
        <v>143.69999999999999</v>
      </c>
      <c r="AF19" s="121">
        <v>146.30000000000001</v>
      </c>
      <c r="AG19" s="121">
        <v>197.4</v>
      </c>
      <c r="AH19" s="121">
        <v>211.2</v>
      </c>
    </row>
    <row r="20" spans="1:34">
      <c r="A20" s="118">
        <v>3</v>
      </c>
      <c r="B20" s="121">
        <v>100.2</v>
      </c>
      <c r="C20" s="121">
        <v>108.4</v>
      </c>
      <c r="D20" s="121">
        <v>114.5</v>
      </c>
      <c r="E20" s="121">
        <v>141.4</v>
      </c>
      <c r="F20" s="121">
        <v>140.9</v>
      </c>
      <c r="G20" s="121">
        <v>143.1</v>
      </c>
      <c r="H20" s="121">
        <v>185.5</v>
      </c>
      <c r="I20" s="121">
        <v>194.7</v>
      </c>
      <c r="J20" s="121">
        <v>100.2</v>
      </c>
      <c r="K20" s="130">
        <v>109.9</v>
      </c>
      <c r="L20" s="121">
        <v>115.3</v>
      </c>
      <c r="M20" s="121">
        <v>139.80000000000001</v>
      </c>
      <c r="N20" s="121">
        <v>142</v>
      </c>
      <c r="O20" s="121">
        <v>144.19999999999999</v>
      </c>
      <c r="P20" s="121">
        <v>175.8</v>
      </c>
      <c r="Q20" s="121">
        <v>187.9</v>
      </c>
      <c r="R20" s="121">
        <v>428.6</v>
      </c>
      <c r="S20" s="121">
        <v>100.1</v>
      </c>
      <c r="T20" s="121">
        <v>107.2</v>
      </c>
      <c r="U20" s="121">
        <v>110.2</v>
      </c>
      <c r="V20" s="121">
        <v>128.9</v>
      </c>
      <c r="W20" s="121">
        <v>131.19999999999999</v>
      </c>
      <c r="X20" s="121">
        <v>132.5</v>
      </c>
      <c r="Y20" s="121">
        <v>176.2</v>
      </c>
      <c r="Z20" s="121">
        <v>246.6</v>
      </c>
      <c r="AA20" s="121">
        <v>100.1</v>
      </c>
      <c r="AB20" s="121">
        <v>106.8</v>
      </c>
      <c r="AC20" s="121">
        <v>114.2</v>
      </c>
      <c r="AD20" s="121">
        <v>145.1</v>
      </c>
      <c r="AE20" s="121">
        <v>142.9</v>
      </c>
      <c r="AF20" s="121">
        <v>145.5</v>
      </c>
      <c r="AG20" s="121">
        <v>196.4</v>
      </c>
      <c r="AH20" s="121">
        <v>210.1</v>
      </c>
    </row>
    <row r="21" spans="1:34">
      <c r="A21" s="118">
        <v>2</v>
      </c>
      <c r="B21" s="121">
        <v>99.8</v>
      </c>
      <c r="C21" s="121">
        <v>108</v>
      </c>
      <c r="D21" s="121">
        <v>114.1</v>
      </c>
      <c r="E21" s="121">
        <v>140.80000000000001</v>
      </c>
      <c r="F21" s="121">
        <v>140.30000000000001</v>
      </c>
      <c r="G21" s="121">
        <v>142.5</v>
      </c>
      <c r="H21" s="121">
        <v>184.7</v>
      </c>
      <c r="I21" s="121">
        <v>193.9</v>
      </c>
      <c r="J21" s="121">
        <v>99.9</v>
      </c>
      <c r="K21" s="130">
        <v>109.6</v>
      </c>
      <c r="L21" s="121">
        <v>115</v>
      </c>
      <c r="M21" s="121">
        <v>139.4</v>
      </c>
      <c r="N21" s="121">
        <v>141.6</v>
      </c>
      <c r="O21" s="121">
        <v>143.80000000000001</v>
      </c>
      <c r="P21" s="121">
        <v>175.2</v>
      </c>
      <c r="Q21" s="121">
        <v>187.3</v>
      </c>
      <c r="R21" s="121">
        <v>427.3</v>
      </c>
      <c r="S21" s="121">
        <v>99.8</v>
      </c>
      <c r="T21" s="121">
        <v>106.9</v>
      </c>
      <c r="U21" s="121">
        <v>109.9</v>
      </c>
      <c r="V21" s="121">
        <v>128.5</v>
      </c>
      <c r="W21" s="121">
        <v>130.80000000000001</v>
      </c>
      <c r="X21" s="121">
        <v>132.1</v>
      </c>
      <c r="Y21" s="121">
        <v>175.6</v>
      </c>
      <c r="Z21" s="121">
        <v>245.9</v>
      </c>
      <c r="AA21" s="121">
        <v>99.8</v>
      </c>
      <c r="AB21" s="121">
        <v>106.5</v>
      </c>
      <c r="AC21" s="121">
        <v>113.9</v>
      </c>
      <c r="AD21" s="121">
        <v>144.69999999999999</v>
      </c>
      <c r="AE21" s="121">
        <v>142.5</v>
      </c>
      <c r="AF21" s="121">
        <v>145.1</v>
      </c>
      <c r="AG21" s="121">
        <v>195.8</v>
      </c>
      <c r="AH21" s="121">
        <v>209.5</v>
      </c>
    </row>
    <row r="22" spans="1:34">
      <c r="A22" s="118">
        <v>1</v>
      </c>
      <c r="B22" s="121">
        <v>99.3</v>
      </c>
      <c r="C22" s="121">
        <v>107.4</v>
      </c>
      <c r="D22" s="121">
        <v>113.5</v>
      </c>
      <c r="E22" s="121">
        <v>140.1</v>
      </c>
      <c r="F22" s="121">
        <v>139.6</v>
      </c>
      <c r="G22" s="121">
        <v>141.80000000000001</v>
      </c>
      <c r="H22" s="121">
        <v>183.8</v>
      </c>
      <c r="I22" s="121">
        <v>192.9</v>
      </c>
      <c r="J22" s="121">
        <v>99.1</v>
      </c>
      <c r="K22" s="130">
        <v>108.7</v>
      </c>
      <c r="L22" s="121">
        <v>114.1</v>
      </c>
      <c r="M22" s="121">
        <v>138.19999999999999</v>
      </c>
      <c r="N22" s="121">
        <v>140.4</v>
      </c>
      <c r="O22" s="121">
        <v>142.6</v>
      </c>
      <c r="P22" s="121">
        <v>173.8</v>
      </c>
      <c r="Q22" s="121">
        <v>185.8</v>
      </c>
      <c r="R22" s="121">
        <v>423.9</v>
      </c>
      <c r="S22" s="121">
        <v>99.4</v>
      </c>
      <c r="T22" s="121">
        <v>106.5</v>
      </c>
      <c r="U22" s="121">
        <v>109.4</v>
      </c>
      <c r="V22" s="121">
        <v>128</v>
      </c>
      <c r="W22" s="121">
        <v>130.30000000000001</v>
      </c>
      <c r="X22" s="121">
        <v>131.6</v>
      </c>
      <c r="Y22" s="121">
        <v>174.9</v>
      </c>
      <c r="Z22" s="121">
        <v>244.9</v>
      </c>
      <c r="AA22" s="121">
        <v>99.4</v>
      </c>
      <c r="AB22" s="121">
        <v>106.1</v>
      </c>
      <c r="AC22" s="121">
        <v>113.4</v>
      </c>
      <c r="AD22" s="121">
        <v>144.1</v>
      </c>
      <c r="AE22" s="121">
        <v>141.9</v>
      </c>
      <c r="AF22" s="121">
        <v>144.5</v>
      </c>
      <c r="AG22" s="121">
        <v>195</v>
      </c>
      <c r="AH22" s="121">
        <v>208.6</v>
      </c>
    </row>
    <row r="23" spans="1:34">
      <c r="A23" s="118">
        <v>2019</v>
      </c>
      <c r="B23" s="123"/>
      <c r="C23" s="123">
        <v>106.3</v>
      </c>
      <c r="D23" s="123">
        <v>112.3</v>
      </c>
      <c r="E23" s="123">
        <v>138.6</v>
      </c>
      <c r="F23" s="123">
        <v>138.1</v>
      </c>
      <c r="G23" s="123">
        <v>140.30000000000001</v>
      </c>
      <c r="H23" s="123">
        <v>181.9</v>
      </c>
      <c r="I23" s="123">
        <v>190.9</v>
      </c>
      <c r="J23" s="123"/>
      <c r="K23" s="131">
        <v>107.4</v>
      </c>
      <c r="L23" s="123">
        <v>112.7</v>
      </c>
      <c r="M23" s="123">
        <v>136.6</v>
      </c>
      <c r="N23" s="123">
        <v>138.80000000000001</v>
      </c>
      <c r="O23" s="123">
        <v>140.9</v>
      </c>
      <c r="P23" s="123">
        <v>171.7</v>
      </c>
      <c r="Q23" s="123">
        <v>183.5</v>
      </c>
      <c r="R23" s="123">
        <v>418.8</v>
      </c>
      <c r="S23" s="123"/>
      <c r="T23" s="123">
        <v>105.6</v>
      </c>
      <c r="U23" s="123">
        <v>108.6</v>
      </c>
      <c r="V23" s="123">
        <v>127</v>
      </c>
      <c r="W23" s="123">
        <v>129.30000000000001</v>
      </c>
      <c r="X23" s="123">
        <v>130.5</v>
      </c>
      <c r="Y23" s="123">
        <v>173.5</v>
      </c>
      <c r="Z23" s="123">
        <v>243</v>
      </c>
      <c r="AA23" s="123"/>
      <c r="AB23" s="123">
        <v>105.1</v>
      </c>
      <c r="AC23" s="123">
        <v>112.4</v>
      </c>
      <c r="AD23" s="123">
        <v>142.80000000000001</v>
      </c>
      <c r="AE23" s="123">
        <v>140.6</v>
      </c>
      <c r="AF23" s="123">
        <v>143.30000000000001</v>
      </c>
      <c r="AG23" s="123">
        <v>193.3</v>
      </c>
      <c r="AH23" s="123">
        <v>206.7</v>
      </c>
    </row>
    <row r="24" spans="1:34">
      <c r="A24" s="118">
        <v>4</v>
      </c>
      <c r="B24" s="121"/>
      <c r="C24" s="121">
        <v>107</v>
      </c>
      <c r="D24" s="121">
        <v>113</v>
      </c>
      <c r="E24" s="121">
        <v>139.5</v>
      </c>
      <c r="F24" s="121">
        <v>139</v>
      </c>
      <c r="G24" s="121">
        <v>141.19999999999999</v>
      </c>
      <c r="H24" s="121">
        <v>183.1</v>
      </c>
      <c r="I24" s="121">
        <v>192.2</v>
      </c>
      <c r="J24" s="121"/>
      <c r="K24" s="130">
        <v>108.3</v>
      </c>
      <c r="L24" s="121">
        <v>113.6</v>
      </c>
      <c r="M24" s="121">
        <v>137.80000000000001</v>
      </c>
      <c r="N24" s="121">
        <v>139.9</v>
      </c>
      <c r="O24" s="121">
        <v>142.1</v>
      </c>
      <c r="P24" s="121">
        <v>173.2</v>
      </c>
      <c r="Q24" s="121">
        <v>185.1</v>
      </c>
      <c r="R24" s="121">
        <v>422.3</v>
      </c>
      <c r="S24" s="121"/>
      <c r="T24" s="121">
        <v>106.2</v>
      </c>
      <c r="U24" s="121">
        <v>109.2</v>
      </c>
      <c r="V24" s="121">
        <v>127.8</v>
      </c>
      <c r="W24" s="121">
        <v>130</v>
      </c>
      <c r="X24" s="121">
        <v>131.30000000000001</v>
      </c>
      <c r="Y24" s="121">
        <v>174.5</v>
      </c>
      <c r="Z24" s="121">
        <v>244.4</v>
      </c>
      <c r="AA24" s="121"/>
      <c r="AB24" s="121">
        <v>105.6</v>
      </c>
      <c r="AC24" s="121">
        <v>112.9</v>
      </c>
      <c r="AD24" s="121">
        <v>143.5</v>
      </c>
      <c r="AE24" s="121">
        <v>141.30000000000001</v>
      </c>
      <c r="AF24" s="121">
        <v>143.9</v>
      </c>
      <c r="AG24" s="121">
        <v>194.2</v>
      </c>
      <c r="AH24" s="121">
        <v>207.7</v>
      </c>
    </row>
    <row r="25" spans="1:34">
      <c r="A25" s="118">
        <v>3</v>
      </c>
      <c r="B25" s="121"/>
      <c r="C25" s="121">
        <v>106.8</v>
      </c>
      <c r="D25" s="121">
        <v>112.8</v>
      </c>
      <c r="E25" s="121">
        <v>139.30000000000001</v>
      </c>
      <c r="F25" s="121">
        <v>138.69999999999999</v>
      </c>
      <c r="G25" s="121">
        <v>141</v>
      </c>
      <c r="H25" s="121">
        <v>182.7</v>
      </c>
      <c r="I25" s="121">
        <v>191.8</v>
      </c>
      <c r="J25" s="121"/>
      <c r="K25" s="130">
        <v>108.1</v>
      </c>
      <c r="L25" s="121">
        <v>113.4</v>
      </c>
      <c r="M25" s="121">
        <v>137.5</v>
      </c>
      <c r="N25" s="121">
        <v>139.69999999999999</v>
      </c>
      <c r="O25" s="121">
        <v>141.80000000000001</v>
      </c>
      <c r="P25" s="121">
        <v>172.9</v>
      </c>
      <c r="Q25" s="121">
        <v>184.7</v>
      </c>
      <c r="R25" s="121">
        <v>421.5</v>
      </c>
      <c r="S25" s="121"/>
      <c r="T25" s="121">
        <v>105.9</v>
      </c>
      <c r="U25" s="121">
        <v>108.9</v>
      </c>
      <c r="V25" s="121">
        <v>127.4</v>
      </c>
      <c r="W25" s="121">
        <v>129.6</v>
      </c>
      <c r="X25" s="121">
        <v>130.9</v>
      </c>
      <c r="Y25" s="121">
        <v>174</v>
      </c>
      <c r="Z25" s="121">
        <v>243.7</v>
      </c>
      <c r="AA25" s="121"/>
      <c r="AB25" s="121">
        <v>105.5</v>
      </c>
      <c r="AC25" s="121">
        <v>112.8</v>
      </c>
      <c r="AD25" s="121">
        <v>143.4</v>
      </c>
      <c r="AE25" s="121">
        <v>141.19999999999999</v>
      </c>
      <c r="AF25" s="121">
        <v>143.80000000000001</v>
      </c>
      <c r="AG25" s="121">
        <v>194</v>
      </c>
      <c r="AH25" s="121">
        <v>207.5</v>
      </c>
    </row>
    <row r="26" spans="1:34">
      <c r="A26" s="118">
        <v>2</v>
      </c>
      <c r="B26" s="121"/>
      <c r="C26" s="121">
        <v>106</v>
      </c>
      <c r="D26" s="121">
        <v>111.9</v>
      </c>
      <c r="E26" s="121">
        <v>138.19999999999999</v>
      </c>
      <c r="F26" s="121">
        <v>137.69999999999999</v>
      </c>
      <c r="G26" s="121">
        <v>139.9</v>
      </c>
      <c r="H26" s="121">
        <v>181.4</v>
      </c>
      <c r="I26" s="121">
        <v>190.4</v>
      </c>
      <c r="J26" s="121"/>
      <c r="K26" s="130">
        <v>107</v>
      </c>
      <c r="L26" s="121">
        <v>112.2</v>
      </c>
      <c r="M26" s="121">
        <v>136.1</v>
      </c>
      <c r="N26" s="121">
        <v>138.19999999999999</v>
      </c>
      <c r="O26" s="121">
        <v>140.4</v>
      </c>
      <c r="P26" s="121">
        <v>171.1</v>
      </c>
      <c r="Q26" s="121">
        <v>182.9</v>
      </c>
      <c r="R26" s="121">
        <v>417.2</v>
      </c>
      <c r="S26" s="121"/>
      <c r="T26" s="121">
        <v>105.3</v>
      </c>
      <c r="U26" s="121">
        <v>108.2</v>
      </c>
      <c r="V26" s="121">
        <v>126.7</v>
      </c>
      <c r="W26" s="121">
        <v>128.9</v>
      </c>
      <c r="X26" s="121">
        <v>130.19999999999999</v>
      </c>
      <c r="Y26" s="121">
        <v>173</v>
      </c>
      <c r="Z26" s="121">
        <v>242.3</v>
      </c>
      <c r="AA26" s="121"/>
      <c r="AB26" s="121">
        <v>104.9</v>
      </c>
      <c r="AC26" s="121">
        <v>112.1</v>
      </c>
      <c r="AD26" s="121">
        <v>142.6</v>
      </c>
      <c r="AE26" s="121">
        <v>140.4</v>
      </c>
      <c r="AF26" s="121">
        <v>143</v>
      </c>
      <c r="AG26" s="121">
        <v>192.9</v>
      </c>
      <c r="AH26" s="121">
        <v>206.3</v>
      </c>
    </row>
    <row r="27" spans="1:34">
      <c r="A27" s="118">
        <v>1</v>
      </c>
      <c r="B27" s="121"/>
      <c r="C27" s="121">
        <v>105.4</v>
      </c>
      <c r="D27" s="121">
        <v>111.3</v>
      </c>
      <c r="E27" s="121">
        <v>137.4</v>
      </c>
      <c r="F27" s="121">
        <v>136.9</v>
      </c>
      <c r="G27" s="121">
        <v>139.1</v>
      </c>
      <c r="H27" s="121">
        <v>180.3</v>
      </c>
      <c r="I27" s="121">
        <v>189.3</v>
      </c>
      <c r="J27" s="121"/>
      <c r="K27" s="130">
        <v>106.2</v>
      </c>
      <c r="L27" s="121">
        <v>111.4</v>
      </c>
      <c r="M27" s="121">
        <v>135.1</v>
      </c>
      <c r="N27" s="121">
        <v>137.19999999999999</v>
      </c>
      <c r="O27" s="121">
        <v>139.30000000000001</v>
      </c>
      <c r="P27" s="121">
        <v>169.8</v>
      </c>
      <c r="Q27" s="121">
        <v>181.5</v>
      </c>
      <c r="R27" s="121">
        <v>414.1</v>
      </c>
      <c r="S27" s="123"/>
      <c r="T27" s="121">
        <v>104.9</v>
      </c>
      <c r="U27" s="121">
        <v>107.8</v>
      </c>
      <c r="V27" s="121">
        <v>126.2</v>
      </c>
      <c r="W27" s="121">
        <v>128.4</v>
      </c>
      <c r="X27" s="121">
        <v>129.69999999999999</v>
      </c>
      <c r="Y27" s="121">
        <v>172.4</v>
      </c>
      <c r="Z27" s="121">
        <v>241.4</v>
      </c>
      <c r="AA27" s="121"/>
      <c r="AB27" s="121">
        <v>104.5</v>
      </c>
      <c r="AC27" s="121">
        <v>111.7</v>
      </c>
      <c r="AD27" s="121">
        <v>142</v>
      </c>
      <c r="AE27" s="121">
        <v>139.80000000000001</v>
      </c>
      <c r="AF27" s="121">
        <v>142.4</v>
      </c>
      <c r="AG27" s="121">
        <v>192.2</v>
      </c>
      <c r="AH27" s="121">
        <v>205.6</v>
      </c>
    </row>
    <row r="28" spans="1:34">
      <c r="A28" s="118">
        <v>2018</v>
      </c>
      <c r="B28" s="123"/>
      <c r="C28" s="123">
        <v>103.6</v>
      </c>
      <c r="D28" s="123">
        <v>109.4</v>
      </c>
      <c r="E28" s="123">
        <v>135.1</v>
      </c>
      <c r="F28" s="123">
        <v>134.6</v>
      </c>
      <c r="G28" s="123">
        <v>136.80000000000001</v>
      </c>
      <c r="H28" s="123">
        <v>177.3</v>
      </c>
      <c r="I28" s="123">
        <v>186.1</v>
      </c>
      <c r="J28" s="123"/>
      <c r="K28" s="132">
        <v>104</v>
      </c>
      <c r="L28" s="123">
        <v>109.1</v>
      </c>
      <c r="M28" s="123">
        <v>132.30000000000001</v>
      </c>
      <c r="N28" s="123">
        <v>134.4</v>
      </c>
      <c r="O28" s="123">
        <v>136.4</v>
      </c>
      <c r="P28" s="123">
        <v>166.3</v>
      </c>
      <c r="Q28" s="123">
        <v>177.7</v>
      </c>
      <c r="R28" s="123">
        <v>405.5</v>
      </c>
      <c r="S28" s="121"/>
      <c r="T28" s="123">
        <v>103.2</v>
      </c>
      <c r="U28" s="123">
        <v>106.1</v>
      </c>
      <c r="V28" s="123">
        <v>124.1</v>
      </c>
      <c r="W28" s="123">
        <v>126.3</v>
      </c>
      <c r="X28" s="123">
        <v>127.6</v>
      </c>
      <c r="Y28" s="123">
        <v>169.6</v>
      </c>
      <c r="Z28" s="123">
        <v>237.5</v>
      </c>
      <c r="AA28" s="123"/>
      <c r="AB28" s="123">
        <v>103.1</v>
      </c>
      <c r="AC28" s="123">
        <v>110.2</v>
      </c>
      <c r="AD28" s="123">
        <v>140.1</v>
      </c>
      <c r="AE28" s="123">
        <v>137.9</v>
      </c>
      <c r="AF28" s="123">
        <v>140.5</v>
      </c>
      <c r="AG28" s="123">
        <v>189.6</v>
      </c>
      <c r="AH28" s="123">
        <v>202.8</v>
      </c>
    </row>
    <row r="29" spans="1:34">
      <c r="A29" s="118">
        <v>4</v>
      </c>
      <c r="B29" s="121"/>
      <c r="C29" s="121">
        <v>104.5</v>
      </c>
      <c r="D29" s="121">
        <v>110.4</v>
      </c>
      <c r="E29" s="121">
        <v>136.30000000000001</v>
      </c>
      <c r="F29" s="121">
        <v>135.69999999999999</v>
      </c>
      <c r="G29" s="121">
        <v>137.9</v>
      </c>
      <c r="H29" s="121">
        <v>178.8</v>
      </c>
      <c r="I29" s="121">
        <v>187.7</v>
      </c>
      <c r="J29" s="121"/>
      <c r="K29" s="130">
        <v>105.1</v>
      </c>
      <c r="L29" s="121">
        <v>110.2</v>
      </c>
      <c r="M29" s="121">
        <v>133.69999999999999</v>
      </c>
      <c r="N29" s="121">
        <v>135.80000000000001</v>
      </c>
      <c r="O29" s="121">
        <v>137.9</v>
      </c>
      <c r="P29" s="121">
        <v>168.1</v>
      </c>
      <c r="Q29" s="121">
        <v>179.6</v>
      </c>
      <c r="R29" s="121">
        <v>409.8</v>
      </c>
      <c r="S29" s="121"/>
      <c r="T29" s="121">
        <v>104.2</v>
      </c>
      <c r="U29" s="121">
        <v>107.1</v>
      </c>
      <c r="V29" s="121">
        <v>125.4</v>
      </c>
      <c r="W29" s="121">
        <v>127.5</v>
      </c>
      <c r="X29" s="121">
        <v>128.80000000000001</v>
      </c>
      <c r="Y29" s="121">
        <v>171.2</v>
      </c>
      <c r="Z29" s="121">
        <v>239.8</v>
      </c>
      <c r="AA29" s="121"/>
      <c r="AB29" s="121">
        <v>103.8</v>
      </c>
      <c r="AC29" s="121">
        <v>111</v>
      </c>
      <c r="AD29" s="121">
        <v>141.1</v>
      </c>
      <c r="AE29" s="121">
        <v>138.9</v>
      </c>
      <c r="AF29" s="121">
        <v>141.5</v>
      </c>
      <c r="AG29" s="121">
        <v>190.9</v>
      </c>
      <c r="AH29" s="121">
        <v>204.2</v>
      </c>
    </row>
    <row r="30" spans="1:34">
      <c r="A30" s="118">
        <v>3</v>
      </c>
      <c r="B30" s="121"/>
      <c r="C30" s="121">
        <v>104</v>
      </c>
      <c r="D30" s="121">
        <v>109.8</v>
      </c>
      <c r="E30" s="121">
        <v>135.6</v>
      </c>
      <c r="F30" s="121">
        <v>135.1</v>
      </c>
      <c r="G30" s="121">
        <v>137.30000000000001</v>
      </c>
      <c r="H30" s="121">
        <v>177.9</v>
      </c>
      <c r="I30" s="121">
        <v>186.8</v>
      </c>
      <c r="J30" s="121"/>
      <c r="K30" s="130">
        <v>104.5</v>
      </c>
      <c r="L30" s="121">
        <v>109.6</v>
      </c>
      <c r="M30" s="121">
        <v>132.9</v>
      </c>
      <c r="N30" s="121">
        <v>135</v>
      </c>
      <c r="O30" s="121">
        <v>137.1</v>
      </c>
      <c r="P30" s="121">
        <v>167.1</v>
      </c>
      <c r="Q30" s="121">
        <v>178.6</v>
      </c>
      <c r="R30" s="121">
        <v>407.4</v>
      </c>
      <c r="S30" s="121"/>
      <c r="T30" s="121">
        <v>103.6</v>
      </c>
      <c r="U30" s="121">
        <v>106.5</v>
      </c>
      <c r="V30" s="121">
        <v>124.6</v>
      </c>
      <c r="W30" s="121">
        <v>126.8</v>
      </c>
      <c r="X30" s="121">
        <v>128</v>
      </c>
      <c r="Y30" s="121">
        <v>170.2</v>
      </c>
      <c r="Z30" s="121">
        <v>238.4</v>
      </c>
      <c r="AA30" s="121"/>
      <c r="AB30" s="121">
        <v>103.5</v>
      </c>
      <c r="AC30" s="121">
        <v>110.6</v>
      </c>
      <c r="AD30" s="121">
        <v>140.69999999999999</v>
      </c>
      <c r="AE30" s="121">
        <v>138.5</v>
      </c>
      <c r="AF30" s="121">
        <v>141.1</v>
      </c>
      <c r="AG30" s="121">
        <v>190.3</v>
      </c>
      <c r="AH30" s="121">
        <v>203.6</v>
      </c>
    </row>
    <row r="31" spans="1:34">
      <c r="A31" s="118">
        <v>2</v>
      </c>
      <c r="B31" s="121"/>
      <c r="C31" s="121">
        <v>103.2</v>
      </c>
      <c r="D31" s="121">
        <v>109</v>
      </c>
      <c r="E31" s="121">
        <v>134.6</v>
      </c>
      <c r="F31" s="121">
        <v>134.1</v>
      </c>
      <c r="G31" s="121">
        <v>136.19999999999999</v>
      </c>
      <c r="H31" s="121">
        <v>176.6</v>
      </c>
      <c r="I31" s="121">
        <v>185.3</v>
      </c>
      <c r="J31" s="121"/>
      <c r="K31" s="130">
        <v>103.6</v>
      </c>
      <c r="L31" s="121">
        <v>108.7</v>
      </c>
      <c r="M31" s="121">
        <v>131.80000000000001</v>
      </c>
      <c r="N31" s="121">
        <v>133.9</v>
      </c>
      <c r="O31" s="121">
        <v>135.9</v>
      </c>
      <c r="P31" s="121">
        <v>165.7</v>
      </c>
      <c r="Q31" s="121">
        <v>177.1</v>
      </c>
      <c r="R31" s="121">
        <v>403.9</v>
      </c>
      <c r="S31" s="121"/>
      <c r="T31" s="121">
        <v>102.7</v>
      </c>
      <c r="U31" s="121">
        <v>105.6</v>
      </c>
      <c r="V31" s="121">
        <v>123.5</v>
      </c>
      <c r="W31" s="121">
        <v>125.7</v>
      </c>
      <c r="X31" s="121">
        <v>126.9</v>
      </c>
      <c r="Y31" s="121">
        <v>168.7</v>
      </c>
      <c r="Z31" s="121">
        <v>236.3</v>
      </c>
      <c r="AA31" s="121"/>
      <c r="AB31" s="121">
        <v>102.8</v>
      </c>
      <c r="AC31" s="121">
        <v>109.9</v>
      </c>
      <c r="AD31" s="121">
        <v>139.69999999999999</v>
      </c>
      <c r="AE31" s="121">
        <v>137.5</v>
      </c>
      <c r="AF31" s="121">
        <v>140.1</v>
      </c>
      <c r="AG31" s="121">
        <v>189</v>
      </c>
      <c r="AH31" s="121">
        <v>202.2</v>
      </c>
    </row>
    <row r="32" spans="1:34">
      <c r="A32" s="118">
        <v>1</v>
      </c>
      <c r="B32" s="121"/>
      <c r="C32" s="121">
        <v>102.5</v>
      </c>
      <c r="D32" s="121">
        <v>108.2</v>
      </c>
      <c r="E32" s="121">
        <v>133.69999999999999</v>
      </c>
      <c r="F32" s="121">
        <v>133.1</v>
      </c>
      <c r="G32" s="121">
        <v>135.30000000000001</v>
      </c>
      <c r="H32" s="121">
        <v>175.4</v>
      </c>
      <c r="I32" s="121">
        <v>184.1</v>
      </c>
      <c r="J32" s="121"/>
      <c r="K32" s="130">
        <v>102.9</v>
      </c>
      <c r="L32" s="121">
        <v>107.9</v>
      </c>
      <c r="M32" s="121">
        <v>130.9</v>
      </c>
      <c r="N32" s="121">
        <v>132.9</v>
      </c>
      <c r="O32" s="121">
        <v>135</v>
      </c>
      <c r="P32" s="121">
        <v>164.5</v>
      </c>
      <c r="Q32" s="121">
        <v>175.9</v>
      </c>
      <c r="R32" s="121">
        <v>401.2</v>
      </c>
      <c r="S32" s="123"/>
      <c r="T32" s="121">
        <v>102.2</v>
      </c>
      <c r="U32" s="121">
        <v>105.1</v>
      </c>
      <c r="V32" s="121">
        <v>122.9</v>
      </c>
      <c r="W32" s="121">
        <v>125.1</v>
      </c>
      <c r="X32" s="121">
        <v>126.3</v>
      </c>
      <c r="Y32" s="121">
        <v>167.9</v>
      </c>
      <c r="Z32" s="121">
        <v>235.2</v>
      </c>
      <c r="AA32" s="121"/>
      <c r="AB32" s="121">
        <v>102.2</v>
      </c>
      <c r="AC32" s="121">
        <v>109.3</v>
      </c>
      <c r="AD32" s="121">
        <v>138.9</v>
      </c>
      <c r="AE32" s="121">
        <v>136.69999999999999</v>
      </c>
      <c r="AF32" s="121">
        <v>139.30000000000001</v>
      </c>
      <c r="AG32" s="121">
        <v>187.9</v>
      </c>
      <c r="AH32" s="121">
        <v>201</v>
      </c>
    </row>
    <row r="33" spans="1:34">
      <c r="A33" s="118">
        <v>2017</v>
      </c>
      <c r="B33" s="123"/>
      <c r="C33" s="123">
        <v>102</v>
      </c>
      <c r="D33" s="123">
        <v>107.7</v>
      </c>
      <c r="E33" s="123">
        <v>133</v>
      </c>
      <c r="F33" s="123">
        <v>132.5</v>
      </c>
      <c r="G33" s="123">
        <v>134.6</v>
      </c>
      <c r="H33" s="123">
        <v>174.5</v>
      </c>
      <c r="I33" s="123">
        <v>183.2</v>
      </c>
      <c r="J33" s="123"/>
      <c r="K33" s="131">
        <v>102.1</v>
      </c>
      <c r="L33" s="123">
        <v>107.1</v>
      </c>
      <c r="M33" s="123">
        <v>129.9</v>
      </c>
      <c r="N33" s="123">
        <v>131.9</v>
      </c>
      <c r="O33" s="123">
        <v>134</v>
      </c>
      <c r="P33" s="123">
        <v>163.30000000000001</v>
      </c>
      <c r="Q33" s="123">
        <v>174.5</v>
      </c>
      <c r="R33" s="123">
        <v>398.1</v>
      </c>
      <c r="S33" s="121"/>
      <c r="T33" s="123">
        <v>101.8</v>
      </c>
      <c r="U33" s="123">
        <v>104.7</v>
      </c>
      <c r="V33" s="123">
        <v>122.5</v>
      </c>
      <c r="W33" s="123">
        <v>124.6</v>
      </c>
      <c r="X33" s="123">
        <v>125.8</v>
      </c>
      <c r="Y33" s="123">
        <v>167.3</v>
      </c>
      <c r="Z33" s="123">
        <v>234.2</v>
      </c>
      <c r="AA33" s="123"/>
      <c r="AB33" s="123">
        <v>101.9</v>
      </c>
      <c r="AC33" s="123">
        <v>108.9</v>
      </c>
      <c r="AD33" s="123">
        <v>138.5</v>
      </c>
      <c r="AE33" s="123">
        <v>136.30000000000001</v>
      </c>
      <c r="AF33" s="123">
        <v>138.9</v>
      </c>
      <c r="AG33" s="123">
        <v>187.4</v>
      </c>
      <c r="AH33" s="123">
        <v>200.4</v>
      </c>
    </row>
    <row r="34" spans="1:34">
      <c r="A34" s="118">
        <v>4</v>
      </c>
      <c r="B34" s="121"/>
      <c r="C34" s="121">
        <v>102.3</v>
      </c>
      <c r="D34" s="121">
        <v>108</v>
      </c>
      <c r="E34" s="121">
        <v>133.4</v>
      </c>
      <c r="F34" s="121">
        <v>132.9</v>
      </c>
      <c r="G34" s="121">
        <v>135</v>
      </c>
      <c r="H34" s="121">
        <v>175</v>
      </c>
      <c r="I34" s="121">
        <v>183.7</v>
      </c>
      <c r="J34" s="121"/>
      <c r="K34" s="130">
        <v>102.7</v>
      </c>
      <c r="L34" s="121">
        <v>107.7</v>
      </c>
      <c r="M34" s="121">
        <v>130.6</v>
      </c>
      <c r="N34" s="121">
        <v>132.69999999999999</v>
      </c>
      <c r="O34" s="121">
        <v>134.69999999999999</v>
      </c>
      <c r="P34" s="121">
        <v>164.2</v>
      </c>
      <c r="Q34" s="121">
        <v>175.5</v>
      </c>
      <c r="R34" s="121">
        <v>400.4</v>
      </c>
      <c r="S34" s="121"/>
      <c r="T34" s="121">
        <v>102</v>
      </c>
      <c r="U34" s="121">
        <v>104.9</v>
      </c>
      <c r="V34" s="121">
        <v>122.7</v>
      </c>
      <c r="W34" s="121">
        <v>124.8</v>
      </c>
      <c r="X34" s="121">
        <v>126.1</v>
      </c>
      <c r="Y34" s="121">
        <v>167.6</v>
      </c>
      <c r="Z34" s="121">
        <v>234.7</v>
      </c>
      <c r="AA34" s="121"/>
      <c r="AB34" s="121">
        <v>102</v>
      </c>
      <c r="AC34" s="121">
        <v>109</v>
      </c>
      <c r="AD34" s="121">
        <v>138.6</v>
      </c>
      <c r="AE34" s="121">
        <v>136.5</v>
      </c>
      <c r="AF34" s="121">
        <v>139</v>
      </c>
      <c r="AG34" s="121">
        <v>187.6</v>
      </c>
      <c r="AH34" s="121">
        <v>200.6</v>
      </c>
    </row>
    <row r="35" spans="1:34">
      <c r="A35" s="118">
        <v>3</v>
      </c>
      <c r="B35" s="121"/>
      <c r="C35" s="121">
        <v>102</v>
      </c>
      <c r="D35" s="121">
        <v>107.7</v>
      </c>
      <c r="E35" s="121">
        <v>133</v>
      </c>
      <c r="F35" s="121">
        <v>132.5</v>
      </c>
      <c r="G35" s="121">
        <v>134.6</v>
      </c>
      <c r="H35" s="121">
        <v>174.5</v>
      </c>
      <c r="I35" s="121">
        <v>183.2</v>
      </c>
      <c r="J35" s="121"/>
      <c r="K35" s="130">
        <v>102.1</v>
      </c>
      <c r="L35" s="121">
        <v>107.1</v>
      </c>
      <c r="M35" s="121">
        <v>129.9</v>
      </c>
      <c r="N35" s="121">
        <v>131.9</v>
      </c>
      <c r="O35" s="121">
        <v>134</v>
      </c>
      <c r="P35" s="121">
        <v>163.30000000000001</v>
      </c>
      <c r="Q35" s="121">
        <v>174.5</v>
      </c>
      <c r="R35" s="121">
        <v>398.1</v>
      </c>
      <c r="S35" s="121"/>
      <c r="T35" s="121">
        <v>101.9</v>
      </c>
      <c r="U35" s="121">
        <v>104.8</v>
      </c>
      <c r="V35" s="121">
        <v>122.6</v>
      </c>
      <c r="W35" s="121">
        <v>124.7</v>
      </c>
      <c r="X35" s="121">
        <v>125.9</v>
      </c>
      <c r="Y35" s="121">
        <v>167.4</v>
      </c>
      <c r="Z35" s="121">
        <v>234.5</v>
      </c>
      <c r="AA35" s="121"/>
      <c r="AB35" s="121">
        <v>102</v>
      </c>
      <c r="AC35" s="121">
        <v>109</v>
      </c>
      <c r="AD35" s="121">
        <v>138.6</v>
      </c>
      <c r="AE35" s="121">
        <v>136.5</v>
      </c>
      <c r="AF35" s="121">
        <v>139</v>
      </c>
      <c r="AG35" s="121">
        <v>187.6</v>
      </c>
      <c r="AH35" s="121">
        <v>200.6</v>
      </c>
    </row>
    <row r="36" spans="1:34">
      <c r="A36" s="118">
        <v>2</v>
      </c>
      <c r="B36" s="121"/>
      <c r="C36" s="121">
        <v>102</v>
      </c>
      <c r="D36" s="121">
        <v>107.7</v>
      </c>
      <c r="E36" s="121">
        <v>133</v>
      </c>
      <c r="F36" s="121">
        <v>132.5</v>
      </c>
      <c r="G36" s="121">
        <v>134.6</v>
      </c>
      <c r="H36" s="121">
        <v>174.5</v>
      </c>
      <c r="I36" s="121">
        <v>183.2</v>
      </c>
      <c r="J36" s="121"/>
      <c r="K36" s="130">
        <v>102</v>
      </c>
      <c r="L36" s="121">
        <v>107</v>
      </c>
      <c r="M36" s="121">
        <v>129.69999999999999</v>
      </c>
      <c r="N36" s="121">
        <v>131.80000000000001</v>
      </c>
      <c r="O36" s="121">
        <v>133.80000000000001</v>
      </c>
      <c r="P36" s="121">
        <v>163.1</v>
      </c>
      <c r="Q36" s="121">
        <v>174.3</v>
      </c>
      <c r="R36" s="121">
        <v>397.7</v>
      </c>
      <c r="S36" s="121"/>
      <c r="T36" s="121">
        <v>101.8</v>
      </c>
      <c r="U36" s="121">
        <v>104.7</v>
      </c>
      <c r="V36" s="121">
        <v>122.5</v>
      </c>
      <c r="W36" s="121">
        <v>124.6</v>
      </c>
      <c r="X36" s="121">
        <v>125.8</v>
      </c>
      <c r="Y36" s="121">
        <v>167.3</v>
      </c>
      <c r="Z36" s="121">
        <v>234.2</v>
      </c>
      <c r="AA36" s="121"/>
      <c r="AB36" s="121">
        <v>102</v>
      </c>
      <c r="AC36" s="121">
        <v>109</v>
      </c>
      <c r="AD36" s="121">
        <v>138.6</v>
      </c>
      <c r="AE36" s="121">
        <v>136.5</v>
      </c>
      <c r="AF36" s="121">
        <v>139</v>
      </c>
      <c r="AG36" s="121">
        <v>187.6</v>
      </c>
      <c r="AH36" s="121">
        <v>200.6</v>
      </c>
    </row>
    <row r="37" spans="1:34">
      <c r="A37" s="118">
        <v>1</v>
      </c>
      <c r="B37" s="121"/>
      <c r="C37" s="121">
        <v>101.6</v>
      </c>
      <c r="D37" s="121">
        <v>107.3</v>
      </c>
      <c r="E37" s="121">
        <v>132.5</v>
      </c>
      <c r="F37" s="121">
        <v>132</v>
      </c>
      <c r="G37" s="121">
        <v>134.1</v>
      </c>
      <c r="H37" s="121">
        <v>173.8</v>
      </c>
      <c r="I37" s="121">
        <v>182.5</v>
      </c>
      <c r="J37" s="121"/>
      <c r="K37" s="130">
        <v>101.6</v>
      </c>
      <c r="L37" s="121">
        <v>106.6</v>
      </c>
      <c r="M37" s="121">
        <v>129.19999999999999</v>
      </c>
      <c r="N37" s="121">
        <v>131.30000000000001</v>
      </c>
      <c r="O37" s="121">
        <v>133.30000000000001</v>
      </c>
      <c r="P37" s="121">
        <v>162.5</v>
      </c>
      <c r="Q37" s="121">
        <v>173.6</v>
      </c>
      <c r="R37" s="121">
        <v>396.1</v>
      </c>
      <c r="S37" s="123"/>
      <c r="T37" s="121">
        <v>101.4</v>
      </c>
      <c r="U37" s="121">
        <v>104.2</v>
      </c>
      <c r="V37" s="121">
        <v>122</v>
      </c>
      <c r="W37" s="121">
        <v>124.1</v>
      </c>
      <c r="X37" s="121">
        <v>125.3</v>
      </c>
      <c r="Y37" s="121">
        <v>166.6</v>
      </c>
      <c r="Z37" s="121">
        <v>233.3</v>
      </c>
      <c r="AA37" s="121"/>
      <c r="AB37" s="121">
        <v>101.7</v>
      </c>
      <c r="AC37" s="121">
        <v>108.7</v>
      </c>
      <c r="AD37" s="121">
        <v>138.19999999999999</v>
      </c>
      <c r="AE37" s="121">
        <v>136.1</v>
      </c>
      <c r="AF37" s="121">
        <v>138.6</v>
      </c>
      <c r="AG37" s="121">
        <v>187</v>
      </c>
      <c r="AH37" s="121">
        <v>200</v>
      </c>
    </row>
    <row r="38" spans="1:34">
      <c r="A38" s="118">
        <v>2016</v>
      </c>
      <c r="B38" s="123"/>
      <c r="C38" s="123">
        <v>100.6</v>
      </c>
      <c r="D38" s="123">
        <v>106.2</v>
      </c>
      <c r="E38" s="123">
        <v>131.19999999999999</v>
      </c>
      <c r="F38" s="123">
        <v>130.69999999999999</v>
      </c>
      <c r="G38" s="123">
        <v>132.80000000000001</v>
      </c>
      <c r="H38" s="123">
        <v>172.1</v>
      </c>
      <c r="I38" s="123">
        <v>180.7</v>
      </c>
      <c r="J38" s="123"/>
      <c r="K38" s="131">
        <v>100.6</v>
      </c>
      <c r="L38" s="123">
        <v>105.5</v>
      </c>
      <c r="M38" s="123">
        <v>128</v>
      </c>
      <c r="N38" s="123">
        <v>130</v>
      </c>
      <c r="O38" s="123">
        <v>132</v>
      </c>
      <c r="P38" s="123">
        <v>160.9</v>
      </c>
      <c r="Q38" s="123">
        <v>171.9</v>
      </c>
      <c r="R38" s="123">
        <v>392.2</v>
      </c>
      <c r="S38" s="121"/>
      <c r="T38" s="123">
        <v>100.6</v>
      </c>
      <c r="U38" s="123">
        <v>103.4</v>
      </c>
      <c r="V38" s="123">
        <v>121</v>
      </c>
      <c r="W38" s="123">
        <v>123.1</v>
      </c>
      <c r="X38" s="123">
        <v>124.3</v>
      </c>
      <c r="Y38" s="123">
        <v>165.3</v>
      </c>
      <c r="Z38" s="123">
        <v>231.5</v>
      </c>
      <c r="AA38" s="123"/>
      <c r="AB38" s="123">
        <v>100.8</v>
      </c>
      <c r="AC38" s="123">
        <v>107.8</v>
      </c>
      <c r="AD38" s="123">
        <v>137</v>
      </c>
      <c r="AE38" s="123">
        <v>134.9</v>
      </c>
      <c r="AF38" s="123">
        <v>137.4</v>
      </c>
      <c r="AG38" s="123">
        <v>185.4</v>
      </c>
      <c r="AH38" s="123">
        <v>198.3</v>
      </c>
    </row>
    <row r="39" spans="1:34">
      <c r="A39" s="118">
        <v>4</v>
      </c>
      <c r="B39" s="121"/>
      <c r="C39" s="121">
        <v>101.1</v>
      </c>
      <c r="D39" s="121">
        <v>106.8</v>
      </c>
      <c r="E39" s="121">
        <v>131.80000000000001</v>
      </c>
      <c r="F39" s="121">
        <v>131.30000000000001</v>
      </c>
      <c r="G39" s="121">
        <v>133.5</v>
      </c>
      <c r="H39" s="121">
        <v>173</v>
      </c>
      <c r="I39" s="121">
        <v>181.6</v>
      </c>
      <c r="J39" s="121"/>
      <c r="K39" s="130">
        <v>101.1</v>
      </c>
      <c r="L39" s="121">
        <v>106.1</v>
      </c>
      <c r="M39" s="121">
        <v>128.6</v>
      </c>
      <c r="N39" s="121">
        <v>130.6</v>
      </c>
      <c r="O39" s="121">
        <v>132.6</v>
      </c>
      <c r="P39" s="121">
        <v>161.69999999999999</v>
      </c>
      <c r="Q39" s="121">
        <v>172.8</v>
      </c>
      <c r="R39" s="121">
        <v>394.2</v>
      </c>
      <c r="S39" s="121"/>
      <c r="T39" s="121">
        <v>101.1</v>
      </c>
      <c r="U39" s="121">
        <v>103.9</v>
      </c>
      <c r="V39" s="121">
        <v>121.6</v>
      </c>
      <c r="W39" s="121">
        <v>123.7</v>
      </c>
      <c r="X39" s="121">
        <v>125</v>
      </c>
      <c r="Y39" s="121">
        <v>166.1</v>
      </c>
      <c r="Z39" s="121">
        <v>232.6</v>
      </c>
      <c r="AA39" s="121"/>
      <c r="AB39" s="121">
        <v>101.2</v>
      </c>
      <c r="AC39" s="121">
        <v>108.2</v>
      </c>
      <c r="AD39" s="121">
        <v>137.5</v>
      </c>
      <c r="AE39" s="121">
        <v>135.4</v>
      </c>
      <c r="AF39" s="121">
        <v>137.9</v>
      </c>
      <c r="AG39" s="121">
        <v>186.1</v>
      </c>
      <c r="AH39" s="121">
        <v>199.1</v>
      </c>
    </row>
    <row r="40" spans="1:34">
      <c r="A40" s="118">
        <v>3</v>
      </c>
      <c r="B40" s="121"/>
      <c r="C40" s="121">
        <v>100.8</v>
      </c>
      <c r="D40" s="121">
        <v>106.4</v>
      </c>
      <c r="E40" s="121">
        <v>131.4</v>
      </c>
      <c r="F40" s="121">
        <v>130.9</v>
      </c>
      <c r="G40" s="121">
        <v>133.1</v>
      </c>
      <c r="H40" s="121">
        <v>172.5</v>
      </c>
      <c r="I40" s="121">
        <v>181</v>
      </c>
      <c r="J40" s="121"/>
      <c r="K40" s="130">
        <v>100.7</v>
      </c>
      <c r="L40" s="121">
        <v>105.6</v>
      </c>
      <c r="M40" s="121">
        <v>128.1</v>
      </c>
      <c r="N40" s="121">
        <v>130.1</v>
      </c>
      <c r="O40" s="121">
        <v>132.1</v>
      </c>
      <c r="P40" s="121">
        <v>161</v>
      </c>
      <c r="Q40" s="121">
        <v>172.1</v>
      </c>
      <c r="R40" s="121">
        <v>392.6</v>
      </c>
      <c r="S40" s="121"/>
      <c r="T40" s="121">
        <v>100.8</v>
      </c>
      <c r="U40" s="121">
        <v>103.6</v>
      </c>
      <c r="V40" s="121">
        <v>121.3</v>
      </c>
      <c r="W40" s="121">
        <v>123.4</v>
      </c>
      <c r="X40" s="121">
        <v>124.6</v>
      </c>
      <c r="Y40" s="121">
        <v>165.6</v>
      </c>
      <c r="Z40" s="121">
        <v>231.9</v>
      </c>
      <c r="AA40" s="121"/>
      <c r="AB40" s="121">
        <v>101</v>
      </c>
      <c r="AC40" s="121">
        <v>108</v>
      </c>
      <c r="AD40" s="121">
        <v>137.30000000000001</v>
      </c>
      <c r="AE40" s="121">
        <v>135.1</v>
      </c>
      <c r="AF40" s="121">
        <v>137.69999999999999</v>
      </c>
      <c r="AG40" s="121">
        <v>185.7</v>
      </c>
      <c r="AH40" s="121">
        <v>198.7</v>
      </c>
    </row>
    <row r="41" spans="1:34">
      <c r="A41" s="118">
        <v>2</v>
      </c>
      <c r="B41" s="121"/>
      <c r="C41" s="121">
        <v>100.6</v>
      </c>
      <c r="D41" s="121">
        <v>106.2</v>
      </c>
      <c r="E41" s="121">
        <v>131.19999999999999</v>
      </c>
      <c r="F41" s="121">
        <v>130.69999999999999</v>
      </c>
      <c r="G41" s="121">
        <v>132.80000000000001</v>
      </c>
      <c r="H41" s="121">
        <v>172.1</v>
      </c>
      <c r="I41" s="121">
        <v>180.7</v>
      </c>
      <c r="J41" s="121"/>
      <c r="K41" s="130">
        <v>100.6</v>
      </c>
      <c r="L41" s="121">
        <v>105.5</v>
      </c>
      <c r="M41" s="121">
        <v>128</v>
      </c>
      <c r="N41" s="121">
        <v>130</v>
      </c>
      <c r="O41" s="121">
        <v>132</v>
      </c>
      <c r="P41" s="121">
        <v>160.9</v>
      </c>
      <c r="Q41" s="121">
        <v>171.9</v>
      </c>
      <c r="R41" s="121">
        <v>392.2</v>
      </c>
      <c r="S41" s="121"/>
      <c r="T41" s="121">
        <v>100.6</v>
      </c>
      <c r="U41" s="121">
        <v>103.4</v>
      </c>
      <c r="V41" s="121">
        <v>121</v>
      </c>
      <c r="W41" s="121">
        <v>123.1</v>
      </c>
      <c r="X41" s="121">
        <v>124.3</v>
      </c>
      <c r="Y41" s="121">
        <v>165.3</v>
      </c>
      <c r="Z41" s="121">
        <v>231.5</v>
      </c>
      <c r="AA41" s="121"/>
      <c r="AB41" s="121">
        <v>100.7</v>
      </c>
      <c r="AC41" s="121">
        <v>107.6</v>
      </c>
      <c r="AD41" s="121">
        <v>136.9</v>
      </c>
      <c r="AE41" s="121">
        <v>134.69999999999999</v>
      </c>
      <c r="AF41" s="121">
        <v>137.30000000000001</v>
      </c>
      <c r="AG41" s="121">
        <v>185.2</v>
      </c>
      <c r="AH41" s="121">
        <v>198.1</v>
      </c>
    </row>
    <row r="42" spans="1:34">
      <c r="A42" s="118">
        <v>1</v>
      </c>
      <c r="B42" s="121"/>
      <c r="C42" s="121">
        <v>100</v>
      </c>
      <c r="D42" s="121">
        <v>105.6</v>
      </c>
      <c r="E42" s="121">
        <v>130.4</v>
      </c>
      <c r="F42" s="121">
        <v>129.9</v>
      </c>
      <c r="G42" s="121">
        <v>132</v>
      </c>
      <c r="H42" s="121">
        <v>171.1</v>
      </c>
      <c r="I42" s="121">
        <v>179.6</v>
      </c>
      <c r="J42" s="121"/>
      <c r="K42" s="130">
        <v>99.9</v>
      </c>
      <c r="L42" s="121">
        <v>104.8</v>
      </c>
      <c r="M42" s="121">
        <v>127.1</v>
      </c>
      <c r="N42" s="121">
        <v>129.1</v>
      </c>
      <c r="O42" s="121">
        <v>131.1</v>
      </c>
      <c r="P42" s="121">
        <v>159.69999999999999</v>
      </c>
      <c r="Q42" s="121">
        <v>170.7</v>
      </c>
      <c r="R42" s="121">
        <v>389.5</v>
      </c>
      <c r="S42" s="123"/>
      <c r="T42" s="121">
        <v>99.8</v>
      </c>
      <c r="U42" s="121">
        <v>102.6</v>
      </c>
      <c r="V42" s="121">
        <v>120.1</v>
      </c>
      <c r="W42" s="121">
        <v>122.2</v>
      </c>
      <c r="X42" s="121">
        <v>123.4</v>
      </c>
      <c r="Y42" s="121">
        <v>164</v>
      </c>
      <c r="Z42" s="121">
        <v>229.6</v>
      </c>
      <c r="AA42" s="121"/>
      <c r="AB42" s="121">
        <v>100.2</v>
      </c>
      <c r="AC42" s="121">
        <v>107.1</v>
      </c>
      <c r="AD42" s="121">
        <v>136.19999999999999</v>
      </c>
      <c r="AE42" s="121">
        <v>134.1</v>
      </c>
      <c r="AF42" s="121">
        <v>136.6</v>
      </c>
      <c r="AG42" s="121">
        <v>184.3</v>
      </c>
      <c r="AH42" s="121">
        <v>197.1</v>
      </c>
    </row>
    <row r="43" spans="1:34">
      <c r="A43" s="118">
        <v>2015</v>
      </c>
      <c r="B43" s="123"/>
      <c r="C43" s="123">
        <v>100</v>
      </c>
      <c r="D43" s="123">
        <v>105.6</v>
      </c>
      <c r="E43" s="123">
        <v>130.4</v>
      </c>
      <c r="F43" s="123">
        <v>129.9</v>
      </c>
      <c r="G43" s="123">
        <v>132</v>
      </c>
      <c r="H43" s="123">
        <v>171.1</v>
      </c>
      <c r="I43" s="123">
        <v>179.6</v>
      </c>
      <c r="J43" s="123"/>
      <c r="K43" s="131">
        <v>100</v>
      </c>
      <c r="L43" s="123">
        <v>104.9</v>
      </c>
      <c r="M43" s="123">
        <v>127.2</v>
      </c>
      <c r="N43" s="123">
        <v>129.19999999999999</v>
      </c>
      <c r="O43" s="123">
        <v>131.19999999999999</v>
      </c>
      <c r="P43" s="123">
        <v>159.9</v>
      </c>
      <c r="Q43" s="123">
        <v>170.9</v>
      </c>
      <c r="R43" s="123">
        <v>389.9</v>
      </c>
      <c r="S43" s="121"/>
      <c r="T43" s="123">
        <v>100</v>
      </c>
      <c r="U43" s="123">
        <v>102.8</v>
      </c>
      <c r="V43" s="123">
        <v>120.3</v>
      </c>
      <c r="W43" s="123">
        <v>122.4</v>
      </c>
      <c r="X43" s="123">
        <v>123.6</v>
      </c>
      <c r="Y43" s="123">
        <v>164.3</v>
      </c>
      <c r="Z43" s="123">
        <v>230.1</v>
      </c>
      <c r="AA43" s="123"/>
      <c r="AB43" s="123">
        <v>100</v>
      </c>
      <c r="AC43" s="123">
        <v>106.9</v>
      </c>
      <c r="AD43" s="123">
        <v>135.9</v>
      </c>
      <c r="AE43" s="123">
        <v>133.80000000000001</v>
      </c>
      <c r="AF43" s="123">
        <v>136.30000000000001</v>
      </c>
      <c r="AG43" s="123">
        <v>183.9</v>
      </c>
      <c r="AH43" s="123">
        <v>196.7</v>
      </c>
    </row>
    <row r="44" spans="1:34">
      <c r="A44" s="118">
        <v>4</v>
      </c>
      <c r="B44" s="121"/>
      <c r="C44" s="121">
        <v>99.8</v>
      </c>
      <c r="D44" s="121">
        <v>105.4</v>
      </c>
      <c r="E44" s="121">
        <v>130.1</v>
      </c>
      <c r="F44" s="121">
        <v>129.6</v>
      </c>
      <c r="G44" s="121">
        <v>131.69999999999999</v>
      </c>
      <c r="H44" s="121">
        <v>170.8</v>
      </c>
      <c r="I44" s="121">
        <v>179.2</v>
      </c>
      <c r="J44" s="121"/>
      <c r="K44" s="130">
        <v>99.6</v>
      </c>
      <c r="L44" s="121">
        <v>104.5</v>
      </c>
      <c r="M44" s="121">
        <v>126.7</v>
      </c>
      <c r="N44" s="121">
        <v>128.69999999999999</v>
      </c>
      <c r="O44" s="121">
        <v>130.69999999999999</v>
      </c>
      <c r="P44" s="121">
        <v>159.30000000000001</v>
      </c>
      <c r="Q44" s="121">
        <v>170.2</v>
      </c>
      <c r="R44" s="121">
        <v>388.3</v>
      </c>
      <c r="S44" s="121"/>
      <c r="T44" s="121">
        <v>99.4</v>
      </c>
      <c r="U44" s="121">
        <v>102.2</v>
      </c>
      <c r="V44" s="121">
        <v>119.6</v>
      </c>
      <c r="W44" s="121">
        <v>121.7</v>
      </c>
      <c r="X44" s="121">
        <v>122.9</v>
      </c>
      <c r="Y44" s="121">
        <v>163.30000000000001</v>
      </c>
      <c r="Z44" s="121">
        <v>228.7</v>
      </c>
      <c r="AA44" s="121"/>
      <c r="AB44" s="121">
        <v>100.1</v>
      </c>
      <c r="AC44" s="121">
        <v>107</v>
      </c>
      <c r="AD44" s="121">
        <v>136</v>
      </c>
      <c r="AE44" s="121">
        <v>133.9</v>
      </c>
      <c r="AF44" s="121">
        <v>136.4</v>
      </c>
      <c r="AG44" s="121">
        <v>184.1</v>
      </c>
      <c r="AH44" s="121">
        <v>196.9</v>
      </c>
    </row>
    <row r="45" spans="1:34">
      <c r="A45" s="118">
        <v>3</v>
      </c>
      <c r="B45" s="121"/>
      <c r="C45" s="121">
        <v>99.9</v>
      </c>
      <c r="D45" s="121">
        <v>105.5</v>
      </c>
      <c r="E45" s="121">
        <v>130.30000000000001</v>
      </c>
      <c r="F45" s="121">
        <v>129.80000000000001</v>
      </c>
      <c r="G45" s="121">
        <v>131.9</v>
      </c>
      <c r="H45" s="121">
        <v>170.9</v>
      </c>
      <c r="I45" s="121">
        <v>179.4</v>
      </c>
      <c r="J45" s="121"/>
      <c r="K45" s="130">
        <v>100</v>
      </c>
      <c r="L45" s="121">
        <v>104.9</v>
      </c>
      <c r="M45" s="121">
        <v>127.2</v>
      </c>
      <c r="N45" s="121">
        <v>129.19999999999999</v>
      </c>
      <c r="O45" s="121">
        <v>131.19999999999999</v>
      </c>
      <c r="P45" s="121">
        <v>159.9</v>
      </c>
      <c r="Q45" s="121">
        <v>170.9</v>
      </c>
      <c r="R45" s="121">
        <v>389.9</v>
      </c>
      <c r="S45" s="121"/>
      <c r="T45" s="121">
        <v>99.9</v>
      </c>
      <c r="U45" s="121">
        <v>102.7</v>
      </c>
      <c r="V45" s="121">
        <v>120.2</v>
      </c>
      <c r="W45" s="121">
        <v>122.3</v>
      </c>
      <c r="X45" s="121">
        <v>123.5</v>
      </c>
      <c r="Y45" s="121">
        <v>164.1</v>
      </c>
      <c r="Z45" s="121">
        <v>229.9</v>
      </c>
      <c r="AA45" s="121"/>
      <c r="AB45" s="121">
        <v>99.7</v>
      </c>
      <c r="AC45" s="121">
        <v>106.6</v>
      </c>
      <c r="AD45" s="121">
        <v>135.5</v>
      </c>
      <c r="AE45" s="121">
        <v>133.4</v>
      </c>
      <c r="AF45" s="121">
        <v>135.9</v>
      </c>
      <c r="AG45" s="121">
        <v>183.3</v>
      </c>
      <c r="AH45" s="121">
        <v>196.1</v>
      </c>
    </row>
    <row r="46" spans="1:34">
      <c r="A46" s="118">
        <v>2</v>
      </c>
      <c r="B46" s="121"/>
      <c r="C46" s="121">
        <v>100.1</v>
      </c>
      <c r="D46" s="121">
        <v>105.7</v>
      </c>
      <c r="E46" s="121">
        <v>130.5</v>
      </c>
      <c r="F46" s="121">
        <v>130</v>
      </c>
      <c r="G46" s="121">
        <v>132.1</v>
      </c>
      <c r="H46" s="121">
        <v>171.3</v>
      </c>
      <c r="I46" s="121">
        <v>179.8</v>
      </c>
      <c r="J46" s="121"/>
      <c r="K46" s="130">
        <v>100.1</v>
      </c>
      <c r="L46" s="121">
        <v>105</v>
      </c>
      <c r="M46" s="121">
        <v>127.3</v>
      </c>
      <c r="N46" s="121">
        <v>129.30000000000001</v>
      </c>
      <c r="O46" s="121">
        <v>131.30000000000001</v>
      </c>
      <c r="P46" s="121">
        <v>160.1</v>
      </c>
      <c r="Q46" s="121">
        <v>171.1</v>
      </c>
      <c r="R46" s="121">
        <v>390.3</v>
      </c>
      <c r="S46" s="121"/>
      <c r="T46" s="121">
        <v>100.6</v>
      </c>
      <c r="U46" s="121">
        <v>103.4</v>
      </c>
      <c r="V46" s="121">
        <v>121</v>
      </c>
      <c r="W46" s="121">
        <v>123.1</v>
      </c>
      <c r="X46" s="121">
        <v>124.3</v>
      </c>
      <c r="Y46" s="121">
        <v>165.3</v>
      </c>
      <c r="Z46" s="121">
        <v>231.5</v>
      </c>
      <c r="AA46" s="121"/>
      <c r="AB46" s="121">
        <v>100</v>
      </c>
      <c r="AC46" s="121">
        <v>106.9</v>
      </c>
      <c r="AD46" s="121">
        <v>135.9</v>
      </c>
      <c r="AE46" s="121">
        <v>133.80000000000001</v>
      </c>
      <c r="AF46" s="121">
        <v>136.30000000000001</v>
      </c>
      <c r="AG46" s="121">
        <v>183.9</v>
      </c>
      <c r="AH46" s="121">
        <v>196.7</v>
      </c>
    </row>
    <row r="47" spans="1:34">
      <c r="A47" s="118">
        <v>1</v>
      </c>
      <c r="B47" s="121"/>
      <c r="C47" s="121">
        <v>100.2</v>
      </c>
      <c r="D47" s="121">
        <v>105.8</v>
      </c>
      <c r="E47" s="121">
        <v>130.69999999999999</v>
      </c>
      <c r="F47" s="121">
        <v>130.19999999999999</v>
      </c>
      <c r="G47" s="121">
        <v>132.30000000000001</v>
      </c>
      <c r="H47" s="121">
        <v>171.4</v>
      </c>
      <c r="I47" s="121">
        <v>180</v>
      </c>
      <c r="J47" s="121"/>
      <c r="K47" s="130">
        <v>100.3</v>
      </c>
      <c r="L47" s="121">
        <v>105.2</v>
      </c>
      <c r="M47" s="121">
        <v>127.6</v>
      </c>
      <c r="N47" s="121">
        <v>129.6</v>
      </c>
      <c r="O47" s="121">
        <v>131.6</v>
      </c>
      <c r="P47" s="121">
        <v>160.4</v>
      </c>
      <c r="Q47" s="121">
        <v>171.4</v>
      </c>
      <c r="R47" s="121">
        <v>391.1</v>
      </c>
      <c r="S47" s="123"/>
      <c r="T47" s="121">
        <v>100.1</v>
      </c>
      <c r="U47" s="121">
        <v>102.9</v>
      </c>
      <c r="V47" s="121">
        <v>120.4</v>
      </c>
      <c r="W47" s="121">
        <v>122.5</v>
      </c>
      <c r="X47" s="121">
        <v>123.7</v>
      </c>
      <c r="Y47" s="121">
        <v>164.5</v>
      </c>
      <c r="Z47" s="121">
        <v>230.3</v>
      </c>
      <c r="AA47" s="121"/>
      <c r="AB47" s="121">
        <v>100.1</v>
      </c>
      <c r="AC47" s="121">
        <v>107</v>
      </c>
      <c r="AD47" s="121">
        <v>136</v>
      </c>
      <c r="AE47" s="121">
        <v>133.9</v>
      </c>
      <c r="AF47" s="121">
        <v>136.4</v>
      </c>
      <c r="AG47" s="121">
        <v>184.1</v>
      </c>
      <c r="AH47" s="121">
        <v>196.9</v>
      </c>
    </row>
    <row r="48" spans="1:34">
      <c r="A48" s="118">
        <v>2014</v>
      </c>
      <c r="B48" s="123"/>
      <c r="C48" s="123"/>
      <c r="D48" s="123">
        <v>106.5</v>
      </c>
      <c r="E48" s="123">
        <v>131.5</v>
      </c>
      <c r="F48" s="123">
        <v>131</v>
      </c>
      <c r="G48" s="123">
        <v>133.1</v>
      </c>
      <c r="H48" s="123">
        <v>172.5</v>
      </c>
      <c r="I48" s="123">
        <v>181.2</v>
      </c>
      <c r="J48" s="123"/>
      <c r="K48" s="131"/>
      <c r="L48" s="123">
        <v>106.3</v>
      </c>
      <c r="M48" s="123">
        <v>128.9</v>
      </c>
      <c r="N48" s="123">
        <v>131</v>
      </c>
      <c r="O48" s="123">
        <v>133</v>
      </c>
      <c r="P48" s="123">
        <v>162</v>
      </c>
      <c r="Q48" s="123">
        <v>173.2</v>
      </c>
      <c r="R48" s="123">
        <v>395.1</v>
      </c>
      <c r="S48" s="121"/>
      <c r="T48" s="123"/>
      <c r="U48" s="123">
        <v>103.8</v>
      </c>
      <c r="V48" s="123">
        <v>121.4</v>
      </c>
      <c r="W48" s="123">
        <v>123.6</v>
      </c>
      <c r="X48" s="123">
        <v>124.8</v>
      </c>
      <c r="Y48" s="123">
        <v>165.9</v>
      </c>
      <c r="Z48" s="123">
        <v>232.3</v>
      </c>
      <c r="AA48" s="123"/>
      <c r="AB48" s="123"/>
      <c r="AC48" s="123">
        <v>107.2</v>
      </c>
      <c r="AD48" s="123">
        <v>136.30000000000001</v>
      </c>
      <c r="AE48" s="123">
        <v>134.19999999999999</v>
      </c>
      <c r="AF48" s="123">
        <v>136.69999999999999</v>
      </c>
      <c r="AG48" s="123">
        <v>184.4</v>
      </c>
      <c r="AH48" s="123">
        <v>197.2</v>
      </c>
    </row>
    <row r="49" spans="1:34">
      <c r="A49" s="118">
        <v>4</v>
      </c>
      <c r="B49" s="121"/>
      <c r="C49" s="121"/>
      <c r="D49" s="121">
        <v>106.5</v>
      </c>
      <c r="E49" s="121">
        <v>131.5</v>
      </c>
      <c r="F49" s="121">
        <v>131</v>
      </c>
      <c r="G49" s="121">
        <v>133.1</v>
      </c>
      <c r="H49" s="121">
        <v>172.5</v>
      </c>
      <c r="I49" s="121">
        <v>181.2</v>
      </c>
      <c r="J49" s="121"/>
      <c r="K49" s="130"/>
      <c r="L49" s="121">
        <v>106.5</v>
      </c>
      <c r="M49" s="121">
        <v>129.19999999999999</v>
      </c>
      <c r="N49" s="121">
        <v>131.19999999999999</v>
      </c>
      <c r="O49" s="121">
        <v>133.19999999999999</v>
      </c>
      <c r="P49" s="121">
        <v>162.30000000000001</v>
      </c>
      <c r="Q49" s="121">
        <v>173.5</v>
      </c>
      <c r="R49" s="121">
        <v>395.9</v>
      </c>
      <c r="S49" s="121"/>
      <c r="T49" s="121"/>
      <c r="U49" s="121">
        <v>103.8</v>
      </c>
      <c r="V49" s="121">
        <v>121.4</v>
      </c>
      <c r="W49" s="121">
        <v>123.6</v>
      </c>
      <c r="X49" s="121">
        <v>124.8</v>
      </c>
      <c r="Y49" s="121">
        <v>165.9</v>
      </c>
      <c r="Z49" s="121">
        <v>232.3</v>
      </c>
      <c r="AA49" s="121"/>
      <c r="AB49" s="121"/>
      <c r="AC49" s="121">
        <v>107</v>
      </c>
      <c r="AD49" s="121">
        <v>136</v>
      </c>
      <c r="AE49" s="121">
        <v>134</v>
      </c>
      <c r="AF49" s="121">
        <v>136.4</v>
      </c>
      <c r="AG49" s="121">
        <v>184</v>
      </c>
      <c r="AH49" s="121">
        <v>196.9</v>
      </c>
    </row>
    <row r="50" spans="1:34">
      <c r="A50" s="118">
        <v>3</v>
      </c>
      <c r="B50" s="121"/>
      <c r="C50" s="121"/>
      <c r="D50" s="121">
        <v>106.7</v>
      </c>
      <c r="E50" s="121">
        <v>131.80000000000001</v>
      </c>
      <c r="F50" s="121">
        <v>131.19999999999999</v>
      </c>
      <c r="G50" s="121">
        <v>133.4</v>
      </c>
      <c r="H50" s="121">
        <v>172.9</v>
      </c>
      <c r="I50" s="121">
        <v>181.5</v>
      </c>
      <c r="J50" s="121"/>
      <c r="K50" s="130"/>
      <c r="L50" s="121">
        <v>106.6</v>
      </c>
      <c r="M50" s="121">
        <v>129.30000000000001</v>
      </c>
      <c r="N50" s="121">
        <v>131.30000000000001</v>
      </c>
      <c r="O50" s="121">
        <v>133.4</v>
      </c>
      <c r="P50" s="121">
        <v>162.5</v>
      </c>
      <c r="Q50" s="121">
        <v>173.7</v>
      </c>
      <c r="R50" s="121">
        <v>396.2</v>
      </c>
      <c r="S50" s="121"/>
      <c r="T50" s="121"/>
      <c r="U50" s="121">
        <v>103.8</v>
      </c>
      <c r="V50" s="121">
        <v>121.4</v>
      </c>
      <c r="W50" s="121">
        <v>123.6</v>
      </c>
      <c r="X50" s="121">
        <v>124.8</v>
      </c>
      <c r="Y50" s="121">
        <v>165.9</v>
      </c>
      <c r="Z50" s="121">
        <v>232.3</v>
      </c>
      <c r="AA50" s="121"/>
      <c r="AB50" s="121"/>
      <c r="AC50" s="121">
        <v>107.4</v>
      </c>
      <c r="AD50" s="121">
        <v>136.5</v>
      </c>
      <c r="AE50" s="121">
        <v>134.5</v>
      </c>
      <c r="AF50" s="121">
        <v>136.9</v>
      </c>
      <c r="AG50" s="121">
        <v>184.7</v>
      </c>
      <c r="AH50" s="121">
        <v>197.6</v>
      </c>
    </row>
    <row r="51" spans="1:34">
      <c r="A51" s="118">
        <v>2</v>
      </c>
      <c r="B51" s="121"/>
      <c r="C51" s="121"/>
      <c r="D51" s="121">
        <v>106.5</v>
      </c>
      <c r="E51" s="121">
        <v>131.5</v>
      </c>
      <c r="F51" s="121">
        <v>131</v>
      </c>
      <c r="G51" s="121">
        <v>133.1</v>
      </c>
      <c r="H51" s="121">
        <v>172.5</v>
      </c>
      <c r="I51" s="121">
        <v>181.2</v>
      </c>
      <c r="J51" s="121"/>
      <c r="K51" s="130"/>
      <c r="L51" s="121">
        <v>106.4</v>
      </c>
      <c r="M51" s="121">
        <v>129.1</v>
      </c>
      <c r="N51" s="121">
        <v>131.1</v>
      </c>
      <c r="O51" s="121">
        <v>133.1</v>
      </c>
      <c r="P51" s="121">
        <v>162.19999999999999</v>
      </c>
      <c r="Q51" s="121">
        <v>173.3</v>
      </c>
      <c r="R51" s="121">
        <v>395.5</v>
      </c>
      <c r="S51" s="121"/>
      <c r="T51" s="121"/>
      <c r="U51" s="121">
        <v>104</v>
      </c>
      <c r="V51" s="121">
        <v>121.7</v>
      </c>
      <c r="W51" s="121">
        <v>123.9</v>
      </c>
      <c r="X51" s="121">
        <v>125</v>
      </c>
      <c r="Y51" s="121">
        <v>166.2</v>
      </c>
      <c r="Z51" s="121">
        <v>232.8</v>
      </c>
      <c r="AA51" s="121"/>
      <c r="AB51" s="121"/>
      <c r="AC51" s="121">
        <v>107.1</v>
      </c>
      <c r="AD51" s="121">
        <v>136.1</v>
      </c>
      <c r="AE51" s="121">
        <v>134.1</v>
      </c>
      <c r="AF51" s="121">
        <v>136.6</v>
      </c>
      <c r="AG51" s="121">
        <v>184.2</v>
      </c>
      <c r="AH51" s="121">
        <v>197.1</v>
      </c>
    </row>
    <row r="52" spans="1:34">
      <c r="A52" s="118">
        <v>1</v>
      </c>
      <c r="B52" s="121"/>
      <c r="C52" s="121"/>
      <c r="D52" s="121">
        <v>106.2</v>
      </c>
      <c r="E52" s="121">
        <v>131.19999999999999</v>
      </c>
      <c r="F52" s="121">
        <v>130.6</v>
      </c>
      <c r="G52" s="121">
        <v>132.80000000000001</v>
      </c>
      <c r="H52" s="121">
        <v>172</v>
      </c>
      <c r="I52" s="121">
        <v>180.6</v>
      </c>
      <c r="J52" s="121"/>
      <c r="K52" s="130"/>
      <c r="L52" s="121">
        <v>105.8</v>
      </c>
      <c r="M52" s="121">
        <v>128.30000000000001</v>
      </c>
      <c r="N52" s="121">
        <v>130.30000000000001</v>
      </c>
      <c r="O52" s="121">
        <v>132.4</v>
      </c>
      <c r="P52" s="121">
        <v>161.19999999999999</v>
      </c>
      <c r="Q52" s="121">
        <v>172.3</v>
      </c>
      <c r="R52" s="121">
        <v>393.3</v>
      </c>
      <c r="S52" s="123"/>
      <c r="T52" s="121"/>
      <c r="U52" s="121">
        <v>103.7</v>
      </c>
      <c r="V52" s="121">
        <v>121.3</v>
      </c>
      <c r="W52" s="121">
        <v>123.5</v>
      </c>
      <c r="X52" s="121">
        <v>124.6</v>
      </c>
      <c r="Y52" s="121">
        <v>165.7</v>
      </c>
      <c r="Z52" s="121">
        <v>232.1</v>
      </c>
      <c r="AA52" s="121"/>
      <c r="AB52" s="121"/>
      <c r="AC52" s="121">
        <v>107.1</v>
      </c>
      <c r="AD52" s="121">
        <v>136.1</v>
      </c>
      <c r="AE52" s="121">
        <v>134.1</v>
      </c>
      <c r="AF52" s="121">
        <v>136.6</v>
      </c>
      <c r="AG52" s="121">
        <v>184.2</v>
      </c>
      <c r="AH52" s="121">
        <v>197.1</v>
      </c>
    </row>
    <row r="53" spans="1:34">
      <c r="A53" s="118">
        <v>2013</v>
      </c>
      <c r="B53" s="123"/>
      <c r="C53" s="123"/>
      <c r="D53" s="123">
        <v>106.1</v>
      </c>
      <c r="E53" s="123">
        <v>131</v>
      </c>
      <c r="F53" s="123">
        <v>130.5</v>
      </c>
      <c r="G53" s="123">
        <v>132.6</v>
      </c>
      <c r="H53" s="123"/>
      <c r="I53" s="123">
        <v>180.5</v>
      </c>
      <c r="J53" s="123"/>
      <c r="K53" s="131"/>
      <c r="L53" s="123">
        <v>105.6</v>
      </c>
      <c r="M53" s="123">
        <v>128.1</v>
      </c>
      <c r="N53" s="123">
        <v>130.1</v>
      </c>
      <c r="O53" s="123">
        <v>132.1</v>
      </c>
      <c r="P53" s="123">
        <v>160.9</v>
      </c>
      <c r="Q53" s="123">
        <v>172</v>
      </c>
      <c r="R53" s="123">
        <v>392.5</v>
      </c>
      <c r="S53" s="121"/>
      <c r="T53" s="123"/>
      <c r="U53" s="123">
        <v>104.3</v>
      </c>
      <c r="V53" s="123">
        <v>122</v>
      </c>
      <c r="W53" s="123">
        <v>124.2</v>
      </c>
      <c r="X53" s="123">
        <v>125.4</v>
      </c>
      <c r="Y53" s="123">
        <v>166.7</v>
      </c>
      <c r="Z53" s="123">
        <v>233.4</v>
      </c>
      <c r="AA53" s="123"/>
      <c r="AB53" s="123"/>
      <c r="AC53" s="123">
        <v>106.8</v>
      </c>
      <c r="AD53" s="123">
        <v>135.69999999999999</v>
      </c>
      <c r="AE53" s="123">
        <v>133.69999999999999</v>
      </c>
      <c r="AF53" s="123">
        <v>136.19999999999999</v>
      </c>
      <c r="AG53" s="123">
        <v>183.7</v>
      </c>
      <c r="AH53" s="123">
        <v>196.5</v>
      </c>
    </row>
    <row r="54" spans="1:34">
      <c r="A54" s="118">
        <v>4</v>
      </c>
      <c r="B54" s="121"/>
      <c r="C54" s="121"/>
      <c r="D54" s="121">
        <v>106.1</v>
      </c>
      <c r="E54" s="121">
        <v>131</v>
      </c>
      <c r="F54" s="121">
        <v>130.5</v>
      </c>
      <c r="G54" s="121">
        <v>132.6</v>
      </c>
      <c r="H54" s="121">
        <v>171.9</v>
      </c>
      <c r="I54" s="121">
        <v>180.5</v>
      </c>
      <c r="J54" s="121"/>
      <c r="K54" s="130"/>
      <c r="L54" s="121">
        <v>105.3</v>
      </c>
      <c r="M54" s="121">
        <v>127.7</v>
      </c>
      <c r="N54" s="121">
        <v>129.69999999999999</v>
      </c>
      <c r="O54" s="121">
        <v>131.69999999999999</v>
      </c>
      <c r="P54" s="121">
        <v>160.5</v>
      </c>
      <c r="Q54" s="121">
        <v>171.5</v>
      </c>
      <c r="R54" s="121">
        <v>391.4</v>
      </c>
      <c r="S54" s="121"/>
      <c r="T54" s="121"/>
      <c r="U54" s="121">
        <v>103.8</v>
      </c>
      <c r="V54" s="121">
        <v>121.4</v>
      </c>
      <c r="W54" s="121">
        <v>123.6</v>
      </c>
      <c r="X54" s="121">
        <v>124.8</v>
      </c>
      <c r="Y54" s="121">
        <v>165.9</v>
      </c>
      <c r="Z54" s="121">
        <v>232.3</v>
      </c>
      <c r="AA54" s="121"/>
      <c r="AB54" s="121"/>
      <c r="AC54" s="121">
        <v>107.3</v>
      </c>
      <c r="AD54" s="121">
        <v>136.4</v>
      </c>
      <c r="AE54" s="121">
        <v>134.30000000000001</v>
      </c>
      <c r="AF54" s="121">
        <v>136.80000000000001</v>
      </c>
      <c r="AG54" s="121">
        <v>184.6</v>
      </c>
      <c r="AH54" s="121">
        <v>197.4</v>
      </c>
    </row>
    <row r="55" spans="1:34">
      <c r="A55" s="118">
        <v>3</v>
      </c>
      <c r="B55" s="121"/>
      <c r="C55" s="121"/>
      <c r="D55" s="121">
        <v>105.8</v>
      </c>
      <c r="E55" s="121">
        <v>130.69999999999999</v>
      </c>
      <c r="F55" s="121">
        <v>130.1</v>
      </c>
      <c r="G55" s="121">
        <v>132.30000000000001</v>
      </c>
      <c r="H55" s="121">
        <v>171.4</v>
      </c>
      <c r="I55" s="121">
        <v>180</v>
      </c>
      <c r="J55" s="121"/>
      <c r="K55" s="130"/>
      <c r="L55" s="121">
        <v>105.6</v>
      </c>
      <c r="M55" s="121">
        <v>128.1</v>
      </c>
      <c r="N55" s="121">
        <v>130.1</v>
      </c>
      <c r="O55" s="121">
        <v>132.1</v>
      </c>
      <c r="P55" s="121">
        <v>160.9</v>
      </c>
      <c r="Q55" s="121">
        <v>172</v>
      </c>
      <c r="R55" s="121">
        <v>392.5</v>
      </c>
      <c r="S55" s="121"/>
      <c r="T55" s="121"/>
      <c r="U55" s="121">
        <v>103.8</v>
      </c>
      <c r="V55" s="121">
        <v>121.4</v>
      </c>
      <c r="W55" s="121">
        <v>123.6</v>
      </c>
      <c r="X55" s="121">
        <v>124.8</v>
      </c>
      <c r="Y55" s="121">
        <v>165.9</v>
      </c>
      <c r="Z55" s="121">
        <v>232.3</v>
      </c>
      <c r="AA55" s="121"/>
      <c r="AB55" s="121"/>
      <c r="AC55" s="121">
        <v>106.3</v>
      </c>
      <c r="AD55" s="121">
        <v>135.1</v>
      </c>
      <c r="AE55" s="121">
        <v>133.1</v>
      </c>
      <c r="AF55" s="121">
        <v>135.5</v>
      </c>
      <c r="AG55" s="121">
        <v>182.8</v>
      </c>
      <c r="AH55" s="121">
        <v>195.6</v>
      </c>
    </row>
    <row r="56" spans="1:34">
      <c r="A56" s="118">
        <v>2</v>
      </c>
      <c r="B56" s="121"/>
      <c r="C56" s="121"/>
      <c r="D56" s="121">
        <v>106.4</v>
      </c>
      <c r="E56" s="121">
        <v>131.4</v>
      </c>
      <c r="F56" s="121">
        <v>130.9</v>
      </c>
      <c r="G56" s="121">
        <v>133</v>
      </c>
      <c r="H56" s="121">
        <v>172.4</v>
      </c>
      <c r="I56" s="121">
        <v>181</v>
      </c>
      <c r="J56" s="121"/>
      <c r="K56" s="130"/>
      <c r="L56" s="121">
        <v>106.1</v>
      </c>
      <c r="M56" s="121">
        <v>128.69999999999999</v>
      </c>
      <c r="N56" s="121">
        <v>130.69999999999999</v>
      </c>
      <c r="O56" s="121">
        <v>132.69999999999999</v>
      </c>
      <c r="P56" s="121">
        <v>161.69999999999999</v>
      </c>
      <c r="Q56" s="121">
        <v>172.8</v>
      </c>
      <c r="R56" s="121">
        <v>394.4</v>
      </c>
      <c r="S56" s="121"/>
      <c r="T56" s="121"/>
      <c r="U56" s="121">
        <v>104.5</v>
      </c>
      <c r="V56" s="121">
        <v>122.3</v>
      </c>
      <c r="W56" s="121">
        <v>124.5</v>
      </c>
      <c r="X56" s="121">
        <v>125.6</v>
      </c>
      <c r="Y56" s="121">
        <v>167</v>
      </c>
      <c r="Z56" s="121">
        <v>233.9</v>
      </c>
      <c r="AA56" s="121"/>
      <c r="AB56" s="121"/>
      <c r="AC56" s="121">
        <v>107</v>
      </c>
      <c r="AD56" s="121">
        <v>136</v>
      </c>
      <c r="AE56" s="121">
        <v>134</v>
      </c>
      <c r="AF56" s="121">
        <v>136.4</v>
      </c>
      <c r="AG56" s="121">
        <v>184</v>
      </c>
      <c r="AH56" s="121">
        <v>196.9</v>
      </c>
    </row>
    <row r="57" spans="1:34">
      <c r="A57" s="118">
        <v>1</v>
      </c>
      <c r="B57" s="121"/>
      <c r="C57" s="121"/>
      <c r="D57" s="121">
        <v>106</v>
      </c>
      <c r="E57" s="121">
        <v>130.9</v>
      </c>
      <c r="F57" s="121">
        <v>130.4</v>
      </c>
      <c r="G57" s="121">
        <v>132.5</v>
      </c>
      <c r="H57" s="121">
        <v>171.7</v>
      </c>
      <c r="I57" s="121">
        <v>180.3</v>
      </c>
      <c r="J57" s="121"/>
      <c r="K57" s="130"/>
      <c r="L57" s="121">
        <v>105.5</v>
      </c>
      <c r="M57" s="121">
        <v>128</v>
      </c>
      <c r="N57" s="121">
        <v>130</v>
      </c>
      <c r="O57" s="121">
        <v>132</v>
      </c>
      <c r="P57" s="121">
        <v>160.80000000000001</v>
      </c>
      <c r="Q57" s="121">
        <v>171.9</v>
      </c>
      <c r="R57" s="121">
        <v>392.1</v>
      </c>
      <c r="S57" s="123"/>
      <c r="T57" s="121"/>
      <c r="U57" s="121">
        <v>105.2</v>
      </c>
      <c r="V57" s="121">
        <v>123.1</v>
      </c>
      <c r="W57" s="121">
        <v>125.3</v>
      </c>
      <c r="X57" s="121">
        <v>126.5</v>
      </c>
      <c r="Y57" s="121">
        <v>168.1</v>
      </c>
      <c r="Z57" s="121">
        <v>235.4</v>
      </c>
      <c r="AA57" s="121"/>
      <c r="AB57" s="121"/>
      <c r="AC57" s="121">
        <v>106.7</v>
      </c>
      <c r="AD57" s="121">
        <v>135.6</v>
      </c>
      <c r="AE57" s="121">
        <v>133.6</v>
      </c>
      <c r="AF57" s="121">
        <v>136</v>
      </c>
      <c r="AG57" s="121">
        <v>183.5</v>
      </c>
      <c r="AH57" s="121">
        <v>196.3</v>
      </c>
    </row>
    <row r="58" spans="1:34">
      <c r="A58" s="118">
        <v>2012</v>
      </c>
      <c r="B58" s="123"/>
      <c r="C58" s="123"/>
      <c r="D58" s="123">
        <v>106.2</v>
      </c>
      <c r="E58" s="123">
        <v>131.19999999999999</v>
      </c>
      <c r="F58" s="123">
        <v>130.6</v>
      </c>
      <c r="G58" s="123">
        <v>132.80000000000001</v>
      </c>
      <c r="H58" s="123">
        <v>172</v>
      </c>
      <c r="I58" s="123">
        <v>180.6</v>
      </c>
      <c r="J58" s="123"/>
      <c r="K58" s="131"/>
      <c r="L58" s="123">
        <v>106.1</v>
      </c>
      <c r="M58" s="123">
        <v>128.69999999999999</v>
      </c>
      <c r="N58" s="123">
        <v>130.69999999999999</v>
      </c>
      <c r="O58" s="123">
        <v>132.69999999999999</v>
      </c>
      <c r="P58" s="123">
        <v>161.69999999999999</v>
      </c>
      <c r="Q58" s="123">
        <v>172.8</v>
      </c>
      <c r="R58" s="123">
        <v>394.4</v>
      </c>
      <c r="S58" s="121"/>
      <c r="T58" s="123"/>
      <c r="U58" s="123">
        <v>106</v>
      </c>
      <c r="V58" s="123">
        <v>124</v>
      </c>
      <c r="W58" s="123">
        <v>126.2</v>
      </c>
      <c r="X58" s="123">
        <v>127.4</v>
      </c>
      <c r="Y58" s="123">
        <v>169.4</v>
      </c>
      <c r="Z58" s="123">
        <v>237.2</v>
      </c>
      <c r="AA58" s="123"/>
      <c r="AB58" s="123"/>
      <c r="AC58" s="123">
        <v>106.4</v>
      </c>
      <c r="AD58" s="123">
        <v>135.19999999999999</v>
      </c>
      <c r="AE58" s="123">
        <v>133.19999999999999</v>
      </c>
      <c r="AF58" s="123">
        <v>135.69999999999999</v>
      </c>
      <c r="AG58" s="123">
        <v>183</v>
      </c>
      <c r="AH58" s="123">
        <v>195.8</v>
      </c>
    </row>
    <row r="59" spans="1:34">
      <c r="A59" s="118">
        <v>4</v>
      </c>
      <c r="B59" s="121"/>
      <c r="C59" s="121"/>
      <c r="D59" s="121">
        <v>106.6</v>
      </c>
      <c r="E59" s="121">
        <v>131.69999999999999</v>
      </c>
      <c r="F59" s="121">
        <v>131.1</v>
      </c>
      <c r="G59" s="121">
        <v>133.30000000000001</v>
      </c>
      <c r="H59" s="121">
        <v>172.7</v>
      </c>
      <c r="I59" s="121">
        <v>181.3</v>
      </c>
      <c r="J59" s="121"/>
      <c r="K59" s="130"/>
      <c r="L59" s="121">
        <v>106</v>
      </c>
      <c r="M59" s="121">
        <v>128.6</v>
      </c>
      <c r="N59" s="121">
        <v>130.6</v>
      </c>
      <c r="O59" s="121">
        <v>132.6</v>
      </c>
      <c r="P59" s="121">
        <v>161.5</v>
      </c>
      <c r="Q59" s="121">
        <v>172.7</v>
      </c>
      <c r="R59" s="121">
        <v>394</v>
      </c>
      <c r="S59" s="121"/>
      <c r="T59" s="121"/>
      <c r="U59" s="121">
        <v>106.1</v>
      </c>
      <c r="V59" s="121">
        <v>124.1</v>
      </c>
      <c r="W59" s="121">
        <v>126.4</v>
      </c>
      <c r="X59" s="121">
        <v>127.5</v>
      </c>
      <c r="Y59" s="121">
        <v>169.5</v>
      </c>
      <c r="Z59" s="121">
        <v>237.5</v>
      </c>
      <c r="AA59" s="121"/>
      <c r="AB59" s="121"/>
      <c r="AC59" s="121">
        <v>107.4</v>
      </c>
      <c r="AD59" s="121">
        <v>136.5</v>
      </c>
      <c r="AE59" s="121">
        <v>134.5</v>
      </c>
      <c r="AF59" s="121">
        <v>136.9</v>
      </c>
      <c r="AG59" s="121">
        <v>184.7</v>
      </c>
      <c r="AH59" s="121">
        <v>197.6</v>
      </c>
    </row>
    <row r="60" spans="1:34">
      <c r="A60" s="118">
        <v>3</v>
      </c>
      <c r="B60" s="121"/>
      <c r="C60" s="121"/>
      <c r="D60" s="121">
        <v>106.3</v>
      </c>
      <c r="E60" s="121">
        <v>131.30000000000001</v>
      </c>
      <c r="F60" s="121">
        <v>130.69999999999999</v>
      </c>
      <c r="G60" s="121">
        <v>132.9</v>
      </c>
      <c r="H60" s="121">
        <v>172.2</v>
      </c>
      <c r="I60" s="121">
        <v>180.8</v>
      </c>
      <c r="J60" s="121"/>
      <c r="K60" s="130"/>
      <c r="L60" s="121">
        <v>106</v>
      </c>
      <c r="M60" s="121">
        <v>128.6</v>
      </c>
      <c r="N60" s="121">
        <v>130.6</v>
      </c>
      <c r="O60" s="121">
        <v>132.6</v>
      </c>
      <c r="P60" s="121">
        <v>161.5</v>
      </c>
      <c r="Q60" s="121">
        <v>172.7</v>
      </c>
      <c r="R60" s="121">
        <v>394</v>
      </c>
      <c r="S60" s="121"/>
      <c r="T60" s="121"/>
      <c r="U60" s="121">
        <v>105.8</v>
      </c>
      <c r="V60" s="121">
        <v>123.8</v>
      </c>
      <c r="W60" s="121">
        <v>126</v>
      </c>
      <c r="X60" s="121">
        <v>127.2</v>
      </c>
      <c r="Y60" s="121">
        <v>169.1</v>
      </c>
      <c r="Z60" s="121">
        <v>236.8</v>
      </c>
      <c r="AA60" s="121"/>
      <c r="AB60" s="121"/>
      <c r="AC60" s="121">
        <v>106.6</v>
      </c>
      <c r="AD60" s="121">
        <v>135.5</v>
      </c>
      <c r="AE60" s="121">
        <v>133.5</v>
      </c>
      <c r="AF60" s="121">
        <v>135.9</v>
      </c>
      <c r="AG60" s="121">
        <v>183.4</v>
      </c>
      <c r="AH60" s="121">
        <v>196.1</v>
      </c>
    </row>
    <row r="61" spans="1:34">
      <c r="A61" s="118">
        <v>2</v>
      </c>
      <c r="B61" s="121"/>
      <c r="C61" s="121"/>
      <c r="D61" s="121">
        <v>106.4</v>
      </c>
      <c r="E61" s="121">
        <v>131.4</v>
      </c>
      <c r="F61" s="121">
        <v>130.9</v>
      </c>
      <c r="G61" s="121">
        <v>133</v>
      </c>
      <c r="H61" s="121">
        <v>172.4</v>
      </c>
      <c r="I61" s="121">
        <v>181</v>
      </c>
      <c r="J61" s="121"/>
      <c r="K61" s="130"/>
      <c r="L61" s="121">
        <v>106.6</v>
      </c>
      <c r="M61" s="121">
        <v>129.30000000000001</v>
      </c>
      <c r="N61" s="121">
        <v>131.30000000000001</v>
      </c>
      <c r="O61" s="121">
        <v>133.4</v>
      </c>
      <c r="P61" s="121">
        <v>162.5</v>
      </c>
      <c r="Q61" s="121">
        <v>173.7</v>
      </c>
      <c r="R61" s="121">
        <v>396.2</v>
      </c>
      <c r="S61" s="121"/>
      <c r="T61" s="121"/>
      <c r="U61" s="121">
        <v>106.3</v>
      </c>
      <c r="V61" s="121">
        <v>124.4</v>
      </c>
      <c r="W61" s="121">
        <v>126.6</v>
      </c>
      <c r="X61" s="121">
        <v>127.8</v>
      </c>
      <c r="Y61" s="121">
        <v>169.9</v>
      </c>
      <c r="Z61" s="121">
        <v>237.9</v>
      </c>
      <c r="AA61" s="121"/>
      <c r="AB61" s="121"/>
      <c r="AC61" s="121">
        <v>106.3</v>
      </c>
      <c r="AD61" s="121">
        <v>135.1</v>
      </c>
      <c r="AE61" s="121">
        <v>133.1</v>
      </c>
      <c r="AF61" s="121">
        <v>135.5</v>
      </c>
      <c r="AG61" s="121">
        <v>182.8</v>
      </c>
      <c r="AH61" s="121">
        <v>195.6</v>
      </c>
    </row>
    <row r="62" spans="1:34">
      <c r="A62" s="118">
        <v>1</v>
      </c>
      <c r="B62" s="121"/>
      <c r="C62" s="121"/>
      <c r="D62" s="121">
        <v>105.4</v>
      </c>
      <c r="E62" s="121">
        <v>130.19999999999999</v>
      </c>
      <c r="F62" s="121">
        <v>129.6</v>
      </c>
      <c r="G62" s="121">
        <v>131.80000000000001</v>
      </c>
      <c r="H62" s="121">
        <v>170.7</v>
      </c>
      <c r="I62" s="121">
        <v>179.3</v>
      </c>
      <c r="J62" s="121"/>
      <c r="K62" s="130"/>
      <c r="L62" s="121">
        <v>105.6</v>
      </c>
      <c r="M62" s="121">
        <v>128.1</v>
      </c>
      <c r="N62" s="121">
        <v>130.1</v>
      </c>
      <c r="O62" s="121">
        <v>132.1</v>
      </c>
      <c r="P62" s="121">
        <v>160.9</v>
      </c>
      <c r="Q62" s="121">
        <v>172</v>
      </c>
      <c r="R62" s="121">
        <v>392.5</v>
      </c>
      <c r="S62" s="123"/>
      <c r="T62" s="121"/>
      <c r="U62" s="121">
        <v>105.6</v>
      </c>
      <c r="V62" s="121">
        <v>123.6</v>
      </c>
      <c r="W62" s="121">
        <v>125.8</v>
      </c>
      <c r="X62" s="121">
        <v>126.9</v>
      </c>
      <c r="Y62" s="121">
        <v>168.7</v>
      </c>
      <c r="Z62" s="121">
        <v>236.3</v>
      </c>
      <c r="AA62" s="121"/>
      <c r="AB62" s="121"/>
      <c r="AC62" s="121">
        <v>105.1</v>
      </c>
      <c r="AD62" s="121">
        <v>133.6</v>
      </c>
      <c r="AE62" s="121">
        <v>131.6</v>
      </c>
      <c r="AF62" s="121">
        <v>134</v>
      </c>
      <c r="AG62" s="121">
        <v>180.8</v>
      </c>
      <c r="AH62" s="121">
        <v>193.4</v>
      </c>
    </row>
    <row r="63" spans="1:34">
      <c r="A63" s="118">
        <v>2011</v>
      </c>
      <c r="B63" s="123"/>
      <c r="C63" s="123"/>
      <c r="D63" s="123">
        <v>103.5</v>
      </c>
      <c r="E63" s="123">
        <v>127.8</v>
      </c>
      <c r="F63" s="123">
        <v>127.3</v>
      </c>
      <c r="G63" s="123">
        <v>129.4</v>
      </c>
      <c r="H63" s="123">
        <v>167.7</v>
      </c>
      <c r="I63" s="123">
        <v>176.1</v>
      </c>
      <c r="J63" s="123"/>
      <c r="K63" s="131"/>
      <c r="L63" s="123">
        <v>103.2</v>
      </c>
      <c r="M63" s="123">
        <v>125.2</v>
      </c>
      <c r="N63" s="123">
        <v>127.1</v>
      </c>
      <c r="O63" s="123">
        <v>129.1</v>
      </c>
      <c r="P63" s="123">
        <v>157.30000000000001</v>
      </c>
      <c r="Q63" s="123">
        <v>168.1</v>
      </c>
      <c r="R63" s="123">
        <v>383.6</v>
      </c>
      <c r="S63" s="121"/>
      <c r="T63" s="123"/>
      <c r="U63" s="123">
        <v>103.6</v>
      </c>
      <c r="V63" s="123">
        <v>121.2</v>
      </c>
      <c r="W63" s="123">
        <v>123.4</v>
      </c>
      <c r="X63" s="123">
        <v>124.5</v>
      </c>
      <c r="Y63" s="123">
        <v>165.6</v>
      </c>
      <c r="Z63" s="123">
        <v>231.9</v>
      </c>
      <c r="AA63" s="123"/>
      <c r="AB63" s="123"/>
      <c r="AC63" s="123">
        <v>103.8</v>
      </c>
      <c r="AD63" s="123">
        <v>131.9</v>
      </c>
      <c r="AE63" s="123">
        <v>130</v>
      </c>
      <c r="AF63" s="123">
        <v>132.30000000000001</v>
      </c>
      <c r="AG63" s="123">
        <v>178.5</v>
      </c>
      <c r="AH63" s="123">
        <v>191</v>
      </c>
    </row>
    <row r="64" spans="1:34">
      <c r="A64" s="118">
        <v>4</v>
      </c>
      <c r="B64" s="121"/>
      <c r="C64" s="121"/>
      <c r="D64" s="121">
        <v>104.2</v>
      </c>
      <c r="E64" s="121">
        <v>128.69999999999999</v>
      </c>
      <c r="F64" s="121">
        <v>128.19999999999999</v>
      </c>
      <c r="G64" s="121">
        <v>130.30000000000001</v>
      </c>
      <c r="H64" s="121">
        <v>168.8</v>
      </c>
      <c r="I64" s="121">
        <v>177.2</v>
      </c>
      <c r="J64" s="121"/>
      <c r="K64" s="130"/>
      <c r="L64" s="121">
        <v>103.9</v>
      </c>
      <c r="M64" s="121">
        <v>126</v>
      </c>
      <c r="N64" s="121">
        <v>128</v>
      </c>
      <c r="O64" s="121">
        <v>130</v>
      </c>
      <c r="P64" s="121">
        <v>158.30000000000001</v>
      </c>
      <c r="Q64" s="121">
        <v>169.3</v>
      </c>
      <c r="R64" s="121">
        <v>386.2</v>
      </c>
      <c r="S64" s="121"/>
      <c r="T64" s="121"/>
      <c r="U64" s="121">
        <v>104.5</v>
      </c>
      <c r="V64" s="121">
        <v>122.3</v>
      </c>
      <c r="W64" s="121">
        <v>124.5</v>
      </c>
      <c r="X64" s="121">
        <v>125.6</v>
      </c>
      <c r="Y64" s="121">
        <v>167</v>
      </c>
      <c r="Z64" s="121">
        <v>233.9</v>
      </c>
      <c r="AA64" s="121"/>
      <c r="AB64" s="121"/>
      <c r="AC64" s="121">
        <v>104.4</v>
      </c>
      <c r="AD64" s="121">
        <v>132.69999999999999</v>
      </c>
      <c r="AE64" s="121">
        <v>130.69999999999999</v>
      </c>
      <c r="AF64" s="121">
        <v>133.1</v>
      </c>
      <c r="AG64" s="121">
        <v>179.6</v>
      </c>
      <c r="AH64" s="121">
        <v>192.1</v>
      </c>
    </row>
    <row r="65" spans="1:34">
      <c r="A65" s="118">
        <v>3</v>
      </c>
      <c r="B65" s="121"/>
      <c r="C65" s="121"/>
      <c r="D65" s="121">
        <v>103.9</v>
      </c>
      <c r="E65" s="121">
        <v>128.30000000000001</v>
      </c>
      <c r="F65" s="121">
        <v>127.8</v>
      </c>
      <c r="G65" s="121">
        <v>129.9</v>
      </c>
      <c r="H65" s="121">
        <v>168.3</v>
      </c>
      <c r="I65" s="121">
        <v>176.7</v>
      </c>
      <c r="J65" s="121"/>
      <c r="K65" s="130"/>
      <c r="L65" s="121">
        <v>103.5</v>
      </c>
      <c r="M65" s="121">
        <v>125.5</v>
      </c>
      <c r="N65" s="121">
        <v>127.5</v>
      </c>
      <c r="O65" s="121">
        <v>129.5</v>
      </c>
      <c r="P65" s="121">
        <v>157.69999999999999</v>
      </c>
      <c r="Q65" s="121">
        <v>168.6</v>
      </c>
      <c r="R65" s="121">
        <v>384.7</v>
      </c>
      <c r="S65" s="121"/>
      <c r="T65" s="121"/>
      <c r="U65" s="121">
        <v>103.9</v>
      </c>
      <c r="V65" s="121">
        <v>121.6</v>
      </c>
      <c r="W65" s="121">
        <v>123.7</v>
      </c>
      <c r="X65" s="121">
        <v>124.9</v>
      </c>
      <c r="Y65" s="121">
        <v>166</v>
      </c>
      <c r="Z65" s="121">
        <v>232.5</v>
      </c>
      <c r="AA65" s="121"/>
      <c r="AB65" s="121"/>
      <c r="AC65" s="121">
        <v>104.3</v>
      </c>
      <c r="AD65" s="121">
        <v>132.6</v>
      </c>
      <c r="AE65" s="121">
        <v>130.6</v>
      </c>
      <c r="AF65" s="121">
        <v>133</v>
      </c>
      <c r="AG65" s="121">
        <v>179.4</v>
      </c>
      <c r="AH65" s="121">
        <v>191.9</v>
      </c>
    </row>
    <row r="66" spans="1:34">
      <c r="A66" s="118">
        <v>2</v>
      </c>
      <c r="B66" s="121"/>
      <c r="C66" s="121"/>
      <c r="D66" s="121">
        <v>103.2</v>
      </c>
      <c r="E66" s="121">
        <v>127.5</v>
      </c>
      <c r="F66" s="121">
        <v>126.9</v>
      </c>
      <c r="G66" s="121">
        <v>129</v>
      </c>
      <c r="H66" s="121">
        <v>167.2</v>
      </c>
      <c r="I66" s="121">
        <v>175.5</v>
      </c>
      <c r="J66" s="121"/>
      <c r="K66" s="130"/>
      <c r="L66" s="121">
        <v>103</v>
      </c>
      <c r="M66" s="121">
        <v>124.9</v>
      </c>
      <c r="N66" s="121">
        <v>126.9</v>
      </c>
      <c r="O66" s="121">
        <v>128.9</v>
      </c>
      <c r="P66" s="121">
        <v>157</v>
      </c>
      <c r="Q66" s="121">
        <v>167.8</v>
      </c>
      <c r="R66" s="121">
        <v>382.9</v>
      </c>
      <c r="S66" s="121"/>
      <c r="T66" s="121"/>
      <c r="U66" s="121">
        <v>103</v>
      </c>
      <c r="V66" s="121">
        <v>120.5</v>
      </c>
      <c r="W66" s="121">
        <v>122.7</v>
      </c>
      <c r="X66" s="121">
        <v>123.8</v>
      </c>
      <c r="Y66" s="121">
        <v>164.6</v>
      </c>
      <c r="Z66" s="121">
        <v>230.5</v>
      </c>
      <c r="AA66" s="121"/>
      <c r="AB66" s="121"/>
      <c r="AC66" s="121">
        <v>103.5</v>
      </c>
      <c r="AD66" s="121">
        <v>131.5</v>
      </c>
      <c r="AE66" s="121">
        <v>129.6</v>
      </c>
      <c r="AF66" s="121">
        <v>132</v>
      </c>
      <c r="AG66" s="121">
        <v>178</v>
      </c>
      <c r="AH66" s="121">
        <v>190.4</v>
      </c>
    </row>
    <row r="67" spans="1:34">
      <c r="A67" s="118">
        <v>1</v>
      </c>
      <c r="B67" s="121"/>
      <c r="C67" s="121"/>
      <c r="D67" s="121">
        <v>102.7</v>
      </c>
      <c r="E67" s="121">
        <v>126.8</v>
      </c>
      <c r="F67" s="121">
        <v>126.3</v>
      </c>
      <c r="G67" s="121">
        <v>128.4</v>
      </c>
      <c r="H67" s="121">
        <v>166.4</v>
      </c>
      <c r="I67" s="121">
        <v>174.7</v>
      </c>
      <c r="J67" s="121"/>
      <c r="K67" s="130"/>
      <c r="L67" s="121">
        <v>102.3</v>
      </c>
      <c r="M67" s="121">
        <v>124.1</v>
      </c>
      <c r="N67" s="121">
        <v>126</v>
      </c>
      <c r="O67" s="121">
        <v>128</v>
      </c>
      <c r="P67" s="121">
        <v>155.9</v>
      </c>
      <c r="Q67" s="121">
        <v>166.6</v>
      </c>
      <c r="R67" s="121">
        <v>380.2</v>
      </c>
      <c r="S67" s="123"/>
      <c r="T67" s="121"/>
      <c r="U67" s="121">
        <v>102.9</v>
      </c>
      <c r="V67" s="121">
        <v>120.4</v>
      </c>
      <c r="W67" s="121">
        <v>122.6</v>
      </c>
      <c r="X67" s="121">
        <v>123.7</v>
      </c>
      <c r="Y67" s="121">
        <v>164.4</v>
      </c>
      <c r="Z67" s="121">
        <v>230.3</v>
      </c>
      <c r="AA67" s="121"/>
      <c r="AB67" s="121"/>
      <c r="AC67" s="121">
        <v>103</v>
      </c>
      <c r="AD67" s="121">
        <v>130.9</v>
      </c>
      <c r="AE67" s="121">
        <v>129</v>
      </c>
      <c r="AF67" s="121">
        <v>131.30000000000001</v>
      </c>
      <c r="AG67" s="121">
        <v>177.2</v>
      </c>
      <c r="AH67" s="121">
        <v>189.5</v>
      </c>
    </row>
    <row r="68" spans="1:34">
      <c r="A68" s="118">
        <v>2010</v>
      </c>
      <c r="B68" s="123"/>
      <c r="C68" s="123"/>
      <c r="D68" s="123">
        <v>100</v>
      </c>
      <c r="E68" s="123">
        <v>123.5</v>
      </c>
      <c r="F68" s="123">
        <v>123</v>
      </c>
      <c r="G68" s="123">
        <v>125</v>
      </c>
      <c r="H68" s="123">
        <v>162</v>
      </c>
      <c r="I68" s="123">
        <v>170.1</v>
      </c>
      <c r="J68" s="123"/>
      <c r="K68" s="131"/>
      <c r="L68" s="123">
        <v>100</v>
      </c>
      <c r="M68" s="123">
        <v>121.3</v>
      </c>
      <c r="N68" s="123">
        <v>123.2</v>
      </c>
      <c r="O68" s="123">
        <v>125.1</v>
      </c>
      <c r="P68" s="123">
        <v>152.4</v>
      </c>
      <c r="Q68" s="123">
        <v>162.9</v>
      </c>
      <c r="R68" s="123">
        <v>371.7</v>
      </c>
      <c r="S68" s="121"/>
      <c r="T68" s="123"/>
      <c r="U68" s="123">
        <v>100</v>
      </c>
      <c r="V68" s="123">
        <v>117</v>
      </c>
      <c r="W68" s="123">
        <v>119.1</v>
      </c>
      <c r="X68" s="123">
        <v>120.2</v>
      </c>
      <c r="Y68" s="123">
        <v>159.80000000000001</v>
      </c>
      <c r="Z68" s="123">
        <v>223.8</v>
      </c>
      <c r="AA68" s="123"/>
      <c r="AB68" s="123"/>
      <c r="AC68" s="123">
        <v>100</v>
      </c>
      <c r="AD68" s="123">
        <v>127.1</v>
      </c>
      <c r="AE68" s="123">
        <v>125.2</v>
      </c>
      <c r="AF68" s="123">
        <v>127.5</v>
      </c>
      <c r="AG68" s="123">
        <v>172</v>
      </c>
      <c r="AH68" s="123">
        <v>184</v>
      </c>
    </row>
    <row r="69" spans="1:34">
      <c r="A69" s="118">
        <v>4</v>
      </c>
      <c r="B69" s="121"/>
      <c r="C69" s="121"/>
      <c r="D69" s="121">
        <v>101.9</v>
      </c>
      <c r="E69" s="121">
        <v>125.8</v>
      </c>
      <c r="F69" s="121">
        <v>125.3</v>
      </c>
      <c r="G69" s="121">
        <v>127.4</v>
      </c>
      <c r="H69" s="121">
        <v>165.1</v>
      </c>
      <c r="I69" s="121">
        <v>173.3</v>
      </c>
      <c r="J69" s="121"/>
      <c r="K69" s="130"/>
      <c r="L69" s="121">
        <v>101.6</v>
      </c>
      <c r="M69" s="121">
        <v>123.2</v>
      </c>
      <c r="N69" s="121">
        <v>125.2</v>
      </c>
      <c r="O69" s="121">
        <v>127.1</v>
      </c>
      <c r="P69" s="121">
        <v>154.80000000000001</v>
      </c>
      <c r="Q69" s="121">
        <v>165.5</v>
      </c>
      <c r="R69" s="121">
        <v>377.6</v>
      </c>
      <c r="S69" s="121"/>
      <c r="T69" s="121"/>
      <c r="U69" s="121">
        <v>101</v>
      </c>
      <c r="V69" s="121">
        <v>118.2</v>
      </c>
      <c r="W69" s="121">
        <v>120.3</v>
      </c>
      <c r="X69" s="121">
        <v>121.4</v>
      </c>
      <c r="Y69" s="121">
        <v>161.4</v>
      </c>
      <c r="Z69" s="121">
        <v>226</v>
      </c>
      <c r="AA69" s="121"/>
      <c r="AB69" s="121"/>
      <c r="AC69" s="121">
        <v>102.3</v>
      </c>
      <c r="AD69" s="121">
        <v>130</v>
      </c>
      <c r="AE69" s="121">
        <v>128.1</v>
      </c>
      <c r="AF69" s="121">
        <v>130.4</v>
      </c>
      <c r="AG69" s="121">
        <v>176</v>
      </c>
      <c r="AH69" s="121">
        <v>188.2</v>
      </c>
    </row>
    <row r="70" spans="1:34">
      <c r="A70" s="118">
        <v>3</v>
      </c>
      <c r="B70" s="121"/>
      <c r="C70" s="121"/>
      <c r="D70" s="121">
        <v>100.6</v>
      </c>
      <c r="E70" s="121">
        <v>124.2</v>
      </c>
      <c r="F70" s="121">
        <v>123.7</v>
      </c>
      <c r="G70" s="121">
        <v>125.8</v>
      </c>
      <c r="H70" s="121">
        <v>163</v>
      </c>
      <c r="I70" s="121">
        <v>171.1</v>
      </c>
      <c r="J70" s="121"/>
      <c r="K70" s="130"/>
      <c r="L70" s="121">
        <v>100.4</v>
      </c>
      <c r="M70" s="121">
        <v>121.8</v>
      </c>
      <c r="N70" s="121">
        <v>123.7</v>
      </c>
      <c r="O70" s="121">
        <v>125.6</v>
      </c>
      <c r="P70" s="121">
        <v>153</v>
      </c>
      <c r="Q70" s="121">
        <v>163.6</v>
      </c>
      <c r="R70" s="121">
        <v>373.2</v>
      </c>
      <c r="S70" s="121"/>
      <c r="T70" s="121"/>
      <c r="U70" s="121">
        <v>100.1</v>
      </c>
      <c r="V70" s="121">
        <v>117.1</v>
      </c>
      <c r="W70" s="121">
        <v>119.2</v>
      </c>
      <c r="X70" s="121">
        <v>120.3</v>
      </c>
      <c r="Y70" s="121">
        <v>160</v>
      </c>
      <c r="Z70" s="121">
        <v>224</v>
      </c>
      <c r="AA70" s="121"/>
      <c r="AB70" s="121"/>
      <c r="AC70" s="121">
        <v>101</v>
      </c>
      <c r="AD70" s="121">
        <v>128.4</v>
      </c>
      <c r="AE70" s="121">
        <v>126.5</v>
      </c>
      <c r="AF70" s="121">
        <v>128.80000000000001</v>
      </c>
      <c r="AG70" s="121">
        <v>173.7</v>
      </c>
      <c r="AH70" s="121">
        <v>185.8</v>
      </c>
    </row>
    <row r="71" spans="1:34">
      <c r="A71" s="118">
        <v>2</v>
      </c>
      <c r="B71" s="121"/>
      <c r="C71" s="121"/>
      <c r="D71" s="121">
        <v>99.4</v>
      </c>
      <c r="E71" s="121">
        <v>122.8</v>
      </c>
      <c r="F71" s="121">
        <v>122.3</v>
      </c>
      <c r="G71" s="121">
        <v>124.3</v>
      </c>
      <c r="H71" s="121">
        <v>161</v>
      </c>
      <c r="I71" s="121">
        <v>169.1</v>
      </c>
      <c r="J71" s="121"/>
      <c r="K71" s="130"/>
      <c r="L71" s="121">
        <v>99.6</v>
      </c>
      <c r="M71" s="121">
        <v>120.8</v>
      </c>
      <c r="N71" s="121">
        <v>122.7</v>
      </c>
      <c r="O71" s="121">
        <v>124.6</v>
      </c>
      <c r="P71" s="121">
        <v>151.80000000000001</v>
      </c>
      <c r="Q71" s="121">
        <v>162.19999999999999</v>
      </c>
      <c r="R71" s="121">
        <v>370.2</v>
      </c>
      <c r="S71" s="121"/>
      <c r="T71" s="121"/>
      <c r="U71" s="121">
        <v>100.2</v>
      </c>
      <c r="V71" s="121">
        <v>117.2</v>
      </c>
      <c r="W71" s="121">
        <v>119.3</v>
      </c>
      <c r="X71" s="121">
        <v>120.4</v>
      </c>
      <c r="Y71" s="121">
        <v>160.1</v>
      </c>
      <c r="Z71" s="121">
        <v>224.2</v>
      </c>
      <c r="AA71" s="121"/>
      <c r="AB71" s="121"/>
      <c r="AC71" s="121">
        <v>99.1</v>
      </c>
      <c r="AD71" s="121">
        <v>126</v>
      </c>
      <c r="AE71" s="121">
        <v>124.1</v>
      </c>
      <c r="AF71" s="121">
        <v>126.4</v>
      </c>
      <c r="AG71" s="121">
        <v>170.5</v>
      </c>
      <c r="AH71" s="121">
        <v>182.3</v>
      </c>
    </row>
    <row r="72" spans="1:34">
      <c r="A72" s="118">
        <v>1</v>
      </c>
      <c r="B72" s="121"/>
      <c r="C72" s="121"/>
      <c r="D72" s="121">
        <v>98</v>
      </c>
      <c r="E72" s="121">
        <v>121</v>
      </c>
      <c r="F72" s="121">
        <v>120.5</v>
      </c>
      <c r="G72" s="121">
        <v>122.5</v>
      </c>
      <c r="H72" s="121">
        <v>158.80000000000001</v>
      </c>
      <c r="I72" s="121">
        <v>166.7</v>
      </c>
      <c r="J72" s="121"/>
      <c r="K72" s="130"/>
      <c r="L72" s="121">
        <v>98.3</v>
      </c>
      <c r="M72" s="121">
        <v>119.2</v>
      </c>
      <c r="N72" s="121">
        <v>121.1</v>
      </c>
      <c r="O72" s="121">
        <v>123</v>
      </c>
      <c r="P72" s="121">
        <v>149.80000000000001</v>
      </c>
      <c r="Q72" s="121">
        <v>160.1</v>
      </c>
      <c r="R72" s="121">
        <v>365.4</v>
      </c>
      <c r="S72" s="123"/>
      <c r="T72" s="121"/>
      <c r="U72" s="121">
        <v>98.6</v>
      </c>
      <c r="V72" s="121">
        <v>115.4</v>
      </c>
      <c r="W72" s="121">
        <v>117.4</v>
      </c>
      <c r="X72" s="121">
        <v>118.5</v>
      </c>
      <c r="Y72" s="121">
        <v>157.6</v>
      </c>
      <c r="Z72" s="121">
        <v>220.7</v>
      </c>
      <c r="AA72" s="121"/>
      <c r="AB72" s="121"/>
      <c r="AC72" s="121">
        <v>97.5</v>
      </c>
      <c r="AD72" s="121">
        <v>123.9</v>
      </c>
      <c r="AE72" s="121">
        <v>122.1</v>
      </c>
      <c r="AF72" s="121">
        <v>124.3</v>
      </c>
      <c r="AG72" s="121">
        <v>167.7</v>
      </c>
      <c r="AH72" s="121">
        <v>179.4</v>
      </c>
    </row>
    <row r="73" spans="1:34">
      <c r="A73" s="118">
        <v>2009</v>
      </c>
      <c r="B73" s="123"/>
      <c r="C73" s="123"/>
      <c r="D73" s="123"/>
      <c r="E73" s="123">
        <v>116.3</v>
      </c>
      <c r="F73" s="123">
        <v>115.8</v>
      </c>
      <c r="G73" s="123">
        <v>117.7</v>
      </c>
      <c r="H73" s="123">
        <v>152.6</v>
      </c>
      <c r="I73" s="123">
        <v>160.1</v>
      </c>
      <c r="J73" s="123"/>
      <c r="K73" s="131"/>
      <c r="L73" s="123"/>
      <c r="M73" s="123">
        <v>115</v>
      </c>
      <c r="N73" s="123">
        <v>116.8</v>
      </c>
      <c r="O73" s="123">
        <v>118.5</v>
      </c>
      <c r="P73" s="123">
        <v>144.4</v>
      </c>
      <c r="Q73" s="123">
        <v>154.4</v>
      </c>
      <c r="R73" s="123">
        <v>352.3</v>
      </c>
      <c r="S73" s="121"/>
      <c r="T73" s="123"/>
      <c r="U73" s="123"/>
      <c r="V73" s="123">
        <v>113.7</v>
      </c>
      <c r="W73" s="123">
        <v>115.7</v>
      </c>
      <c r="X73" s="123">
        <v>116.8</v>
      </c>
      <c r="Y73" s="123">
        <v>155.30000000000001</v>
      </c>
      <c r="Z73" s="123">
        <v>217.5</v>
      </c>
      <c r="AA73" s="123"/>
      <c r="AB73" s="123"/>
      <c r="AC73" s="123"/>
      <c r="AD73" s="123">
        <v>118.1</v>
      </c>
      <c r="AE73" s="123">
        <v>116.3</v>
      </c>
      <c r="AF73" s="123">
        <v>118.5</v>
      </c>
      <c r="AG73" s="123">
        <v>159.80000000000001</v>
      </c>
      <c r="AH73" s="123">
        <v>171</v>
      </c>
    </row>
    <row r="74" spans="1:34">
      <c r="A74" s="118">
        <v>4</v>
      </c>
      <c r="B74" s="121"/>
      <c r="C74" s="121"/>
      <c r="D74" s="121"/>
      <c r="E74" s="121">
        <v>118.9</v>
      </c>
      <c r="F74" s="121">
        <v>118.4</v>
      </c>
      <c r="G74" s="121">
        <v>120.3</v>
      </c>
      <c r="H74" s="121">
        <v>156</v>
      </c>
      <c r="I74" s="121">
        <v>163.69999999999999</v>
      </c>
      <c r="J74" s="121"/>
      <c r="K74" s="130"/>
      <c r="L74" s="121"/>
      <c r="M74" s="121">
        <v>117.2</v>
      </c>
      <c r="N74" s="121">
        <v>119.1</v>
      </c>
      <c r="O74" s="121">
        <v>120.8</v>
      </c>
      <c r="P74" s="121">
        <v>147.19999999999999</v>
      </c>
      <c r="Q74" s="121">
        <v>157.4</v>
      </c>
      <c r="R74" s="121">
        <v>359.1</v>
      </c>
      <c r="S74" s="121"/>
      <c r="T74" s="121"/>
      <c r="U74" s="121"/>
      <c r="V74" s="121">
        <v>114.9</v>
      </c>
      <c r="W74" s="121">
        <v>117</v>
      </c>
      <c r="X74" s="121">
        <v>118</v>
      </c>
      <c r="Y74" s="121">
        <v>157</v>
      </c>
      <c r="Z74" s="121">
        <v>219.8</v>
      </c>
      <c r="AA74" s="121"/>
      <c r="AB74" s="121"/>
      <c r="AC74" s="121"/>
      <c r="AD74" s="121">
        <v>121.5</v>
      </c>
      <c r="AE74" s="121">
        <v>119.7</v>
      </c>
      <c r="AF74" s="121">
        <v>121.9</v>
      </c>
      <c r="AG74" s="121">
        <v>164.4</v>
      </c>
      <c r="AH74" s="121">
        <v>175.9</v>
      </c>
    </row>
    <row r="75" spans="1:34">
      <c r="A75" s="118">
        <v>3</v>
      </c>
      <c r="B75" s="121"/>
      <c r="C75" s="121"/>
      <c r="D75" s="121"/>
      <c r="E75" s="121">
        <v>117.2</v>
      </c>
      <c r="F75" s="121">
        <v>116.7</v>
      </c>
      <c r="G75" s="121">
        <v>118.6</v>
      </c>
      <c r="H75" s="121">
        <v>153.80000000000001</v>
      </c>
      <c r="I75" s="121">
        <v>161.4</v>
      </c>
      <c r="J75" s="121"/>
      <c r="K75" s="130"/>
      <c r="L75" s="121"/>
      <c r="M75" s="121">
        <v>115.9</v>
      </c>
      <c r="N75" s="121">
        <v>117.8</v>
      </c>
      <c r="O75" s="121">
        <v>119.5</v>
      </c>
      <c r="P75" s="121">
        <v>145.6</v>
      </c>
      <c r="Q75" s="121">
        <v>155.69999999999999</v>
      </c>
      <c r="R75" s="121">
        <v>355.1</v>
      </c>
      <c r="S75" s="121"/>
      <c r="T75" s="121"/>
      <c r="U75" s="121"/>
      <c r="V75" s="121">
        <v>113.8</v>
      </c>
      <c r="W75" s="121">
        <v>115.8</v>
      </c>
      <c r="X75" s="121">
        <v>116.9</v>
      </c>
      <c r="Y75" s="121">
        <v>155.5</v>
      </c>
      <c r="Z75" s="121">
        <v>217.7</v>
      </c>
      <c r="AA75" s="121"/>
      <c r="AB75" s="121"/>
      <c r="AC75" s="121"/>
      <c r="AD75" s="121">
        <v>119.2</v>
      </c>
      <c r="AE75" s="121">
        <v>117.4</v>
      </c>
      <c r="AF75" s="121">
        <v>119.6</v>
      </c>
      <c r="AG75" s="121">
        <v>161.30000000000001</v>
      </c>
      <c r="AH75" s="121">
        <v>172.6</v>
      </c>
    </row>
    <row r="76" spans="1:34">
      <c r="A76" s="118">
        <v>2</v>
      </c>
      <c r="B76" s="121"/>
      <c r="C76" s="121"/>
      <c r="D76" s="121"/>
      <c r="E76" s="121">
        <v>115.2</v>
      </c>
      <c r="F76" s="121">
        <v>114.7</v>
      </c>
      <c r="G76" s="121">
        <v>116.6</v>
      </c>
      <c r="H76" s="121">
        <v>151.1</v>
      </c>
      <c r="I76" s="121">
        <v>158.6</v>
      </c>
      <c r="J76" s="121"/>
      <c r="K76" s="130"/>
      <c r="L76" s="121"/>
      <c r="M76" s="121">
        <v>114.1</v>
      </c>
      <c r="N76" s="121">
        <v>115.9</v>
      </c>
      <c r="O76" s="121">
        <v>117.6</v>
      </c>
      <c r="P76" s="121">
        <v>143.30000000000001</v>
      </c>
      <c r="Q76" s="121">
        <v>153.19999999999999</v>
      </c>
      <c r="R76" s="121">
        <v>349.6</v>
      </c>
      <c r="S76" s="121"/>
      <c r="T76" s="121"/>
      <c r="U76" s="121"/>
      <c r="V76" s="121">
        <v>113</v>
      </c>
      <c r="W76" s="121">
        <v>115</v>
      </c>
      <c r="X76" s="121">
        <v>116.1</v>
      </c>
      <c r="Y76" s="121">
        <v>154.4</v>
      </c>
      <c r="Z76" s="121">
        <v>216.2</v>
      </c>
      <c r="AA76" s="121"/>
      <c r="AB76" s="121"/>
      <c r="AC76" s="121"/>
      <c r="AD76" s="121">
        <v>116.8</v>
      </c>
      <c r="AE76" s="121">
        <v>115</v>
      </c>
      <c r="AF76" s="121">
        <v>117.2</v>
      </c>
      <c r="AG76" s="121">
        <v>158</v>
      </c>
      <c r="AH76" s="121">
        <v>169.1</v>
      </c>
    </row>
    <row r="77" spans="1:34">
      <c r="A77" s="118">
        <v>1</v>
      </c>
      <c r="B77" s="121"/>
      <c r="C77" s="121"/>
      <c r="D77" s="121"/>
      <c r="E77" s="121">
        <v>113.7</v>
      </c>
      <c r="F77" s="121">
        <v>113.2</v>
      </c>
      <c r="G77" s="121">
        <v>115.1</v>
      </c>
      <c r="H77" s="121">
        <v>149.19999999999999</v>
      </c>
      <c r="I77" s="121">
        <v>156.6</v>
      </c>
      <c r="J77" s="121"/>
      <c r="K77" s="130"/>
      <c r="L77" s="121"/>
      <c r="M77" s="121">
        <v>112.7</v>
      </c>
      <c r="N77" s="121">
        <v>114.5</v>
      </c>
      <c r="O77" s="121">
        <v>116.2</v>
      </c>
      <c r="P77" s="121">
        <v>141.6</v>
      </c>
      <c r="Q77" s="121">
        <v>151.4</v>
      </c>
      <c r="R77" s="121">
        <v>345.3</v>
      </c>
      <c r="S77" s="123"/>
      <c r="T77" s="121"/>
      <c r="U77" s="121"/>
      <c r="V77" s="121">
        <v>113</v>
      </c>
      <c r="W77" s="121">
        <v>115</v>
      </c>
      <c r="X77" s="121">
        <v>116.1</v>
      </c>
      <c r="Y77" s="121">
        <v>154.4</v>
      </c>
      <c r="Z77" s="121">
        <v>216.2</v>
      </c>
      <c r="AA77" s="121"/>
      <c r="AB77" s="121"/>
      <c r="AC77" s="121"/>
      <c r="AD77" s="121">
        <v>114.9</v>
      </c>
      <c r="AE77" s="121">
        <v>113.2</v>
      </c>
      <c r="AF77" s="121">
        <v>115.2</v>
      </c>
      <c r="AG77" s="121">
        <v>155.5</v>
      </c>
      <c r="AH77" s="121">
        <v>166.4</v>
      </c>
    </row>
    <row r="78" spans="1:34">
      <c r="A78" s="118">
        <v>2008</v>
      </c>
      <c r="B78" s="123"/>
      <c r="C78" s="123"/>
      <c r="D78" s="123"/>
      <c r="E78" s="123">
        <v>111.2</v>
      </c>
      <c r="F78" s="123">
        <v>110.7</v>
      </c>
      <c r="G78" s="123">
        <v>112.5</v>
      </c>
      <c r="H78" s="123">
        <v>145.80000000000001</v>
      </c>
      <c r="I78" s="123">
        <v>153.1</v>
      </c>
      <c r="J78" s="123"/>
      <c r="K78" s="131"/>
      <c r="L78" s="123"/>
      <c r="M78" s="123">
        <v>110.7</v>
      </c>
      <c r="N78" s="123">
        <v>112.5</v>
      </c>
      <c r="O78" s="123">
        <v>114.1</v>
      </c>
      <c r="P78" s="123">
        <v>139</v>
      </c>
      <c r="Q78" s="123">
        <v>148.69999999999999</v>
      </c>
      <c r="R78" s="123">
        <v>339.2</v>
      </c>
      <c r="S78" s="121"/>
      <c r="T78" s="123"/>
      <c r="U78" s="123"/>
      <c r="V78" s="123">
        <v>111.5</v>
      </c>
      <c r="W78" s="123">
        <v>113.5</v>
      </c>
      <c r="X78" s="123">
        <v>114.5</v>
      </c>
      <c r="Y78" s="123">
        <v>152.19999999999999</v>
      </c>
      <c r="Z78" s="123">
        <v>213.2</v>
      </c>
      <c r="AA78" s="123"/>
      <c r="AB78" s="123"/>
      <c r="AC78" s="123"/>
      <c r="AD78" s="123">
        <v>111.6</v>
      </c>
      <c r="AE78" s="123">
        <v>110</v>
      </c>
      <c r="AF78" s="123">
        <v>111.9</v>
      </c>
      <c r="AG78" s="123">
        <v>151</v>
      </c>
      <c r="AH78" s="123">
        <v>161.6</v>
      </c>
    </row>
    <row r="79" spans="1:34">
      <c r="A79" s="118">
        <v>4</v>
      </c>
      <c r="B79" s="121"/>
      <c r="C79" s="121"/>
      <c r="D79" s="121"/>
      <c r="E79" s="121">
        <v>113.4</v>
      </c>
      <c r="F79" s="121">
        <v>112.9</v>
      </c>
      <c r="G79" s="121">
        <v>114.8</v>
      </c>
      <c r="H79" s="121">
        <v>148.80000000000001</v>
      </c>
      <c r="I79" s="121">
        <v>156.19999999999999</v>
      </c>
      <c r="J79" s="121"/>
      <c r="K79" s="130"/>
      <c r="L79" s="121"/>
      <c r="M79" s="121">
        <v>113</v>
      </c>
      <c r="N79" s="121">
        <v>114.8</v>
      </c>
      <c r="O79" s="121">
        <v>116.5</v>
      </c>
      <c r="P79" s="121">
        <v>141.9</v>
      </c>
      <c r="Q79" s="121">
        <v>151.80000000000001</v>
      </c>
      <c r="R79" s="121">
        <v>346.2</v>
      </c>
      <c r="S79" s="121"/>
      <c r="T79" s="121"/>
      <c r="U79" s="121"/>
      <c r="V79" s="121">
        <v>113.6</v>
      </c>
      <c r="W79" s="121">
        <v>115.6</v>
      </c>
      <c r="X79" s="121">
        <v>116.7</v>
      </c>
      <c r="Y79" s="121">
        <v>155.19999999999999</v>
      </c>
      <c r="Z79" s="121">
        <v>217.3</v>
      </c>
      <c r="AA79" s="121"/>
      <c r="AB79" s="121"/>
      <c r="AC79" s="121"/>
      <c r="AD79" s="121">
        <v>113.8</v>
      </c>
      <c r="AE79" s="121">
        <v>112.1</v>
      </c>
      <c r="AF79" s="121">
        <v>114.1</v>
      </c>
      <c r="AG79" s="121">
        <v>154</v>
      </c>
      <c r="AH79" s="121">
        <v>164.8</v>
      </c>
    </row>
    <row r="80" spans="1:34">
      <c r="A80" s="118">
        <v>3</v>
      </c>
      <c r="B80" s="121"/>
      <c r="C80" s="121"/>
      <c r="D80" s="121"/>
      <c r="E80" s="121">
        <v>112</v>
      </c>
      <c r="F80" s="121">
        <v>111.6</v>
      </c>
      <c r="G80" s="121">
        <v>113.3</v>
      </c>
      <c r="H80" s="121">
        <v>146.9</v>
      </c>
      <c r="I80" s="121">
        <v>154.19999999999999</v>
      </c>
      <c r="J80" s="121"/>
      <c r="K80" s="130"/>
      <c r="L80" s="121"/>
      <c r="M80" s="121">
        <v>111.4</v>
      </c>
      <c r="N80" s="121">
        <v>113.2</v>
      </c>
      <c r="O80" s="121">
        <v>114.9</v>
      </c>
      <c r="P80" s="121">
        <v>139.9</v>
      </c>
      <c r="Q80" s="121">
        <v>149.6</v>
      </c>
      <c r="R80" s="121">
        <v>341.3</v>
      </c>
      <c r="S80" s="121"/>
      <c r="T80" s="121"/>
      <c r="U80" s="121"/>
      <c r="V80" s="121">
        <v>112.8</v>
      </c>
      <c r="W80" s="121">
        <v>114.8</v>
      </c>
      <c r="X80" s="121">
        <v>115.8</v>
      </c>
      <c r="Y80" s="121">
        <v>154.1</v>
      </c>
      <c r="Z80" s="121">
        <v>215.8</v>
      </c>
      <c r="AA80" s="121"/>
      <c r="AB80" s="121"/>
      <c r="AC80" s="121"/>
      <c r="AD80" s="121">
        <v>112.6</v>
      </c>
      <c r="AE80" s="121">
        <v>110.9</v>
      </c>
      <c r="AF80" s="121">
        <v>112.9</v>
      </c>
      <c r="AG80" s="121">
        <v>152.30000000000001</v>
      </c>
      <c r="AH80" s="121">
        <v>163</v>
      </c>
    </row>
    <row r="81" spans="1:34">
      <c r="A81" s="118">
        <v>2</v>
      </c>
      <c r="B81" s="121"/>
      <c r="C81" s="121"/>
      <c r="D81" s="121"/>
      <c r="E81" s="121">
        <v>110.6</v>
      </c>
      <c r="F81" s="121">
        <v>110.2</v>
      </c>
      <c r="G81" s="121">
        <v>111.9</v>
      </c>
      <c r="H81" s="121">
        <v>145.1</v>
      </c>
      <c r="I81" s="121">
        <v>152.30000000000001</v>
      </c>
      <c r="J81" s="121"/>
      <c r="K81" s="130"/>
      <c r="L81" s="121"/>
      <c r="M81" s="121">
        <v>110.2</v>
      </c>
      <c r="N81" s="121">
        <v>112</v>
      </c>
      <c r="O81" s="121">
        <v>113.6</v>
      </c>
      <c r="P81" s="121">
        <v>138.4</v>
      </c>
      <c r="Q81" s="121">
        <v>148</v>
      </c>
      <c r="R81" s="121">
        <v>337.7</v>
      </c>
      <c r="S81" s="121"/>
      <c r="T81" s="121"/>
      <c r="U81" s="121"/>
      <c r="V81" s="121">
        <v>110.7</v>
      </c>
      <c r="W81" s="121">
        <v>112.7</v>
      </c>
      <c r="X81" s="121">
        <v>113.7</v>
      </c>
      <c r="Y81" s="121">
        <v>151.19999999999999</v>
      </c>
      <c r="Z81" s="121">
        <v>211.8</v>
      </c>
      <c r="AA81" s="121"/>
      <c r="AB81" s="121"/>
      <c r="AC81" s="121"/>
      <c r="AD81" s="121">
        <v>111</v>
      </c>
      <c r="AE81" s="121">
        <v>109.3</v>
      </c>
      <c r="AF81" s="121">
        <v>111.3</v>
      </c>
      <c r="AG81" s="121">
        <v>150.19999999999999</v>
      </c>
      <c r="AH81" s="121">
        <v>160.69999999999999</v>
      </c>
    </row>
    <row r="82" spans="1:34">
      <c r="A82" s="118">
        <v>1</v>
      </c>
      <c r="B82" s="121"/>
      <c r="C82" s="121"/>
      <c r="D82" s="121"/>
      <c r="E82" s="121">
        <v>108.6</v>
      </c>
      <c r="F82" s="121">
        <v>108.2</v>
      </c>
      <c r="G82" s="121">
        <v>109.9</v>
      </c>
      <c r="H82" s="121">
        <v>142.5</v>
      </c>
      <c r="I82" s="121">
        <v>149.5</v>
      </c>
      <c r="J82" s="121"/>
      <c r="K82" s="130"/>
      <c r="L82" s="121"/>
      <c r="M82" s="121">
        <v>108.2</v>
      </c>
      <c r="N82" s="121">
        <v>109.9</v>
      </c>
      <c r="O82" s="121">
        <v>111.55</v>
      </c>
      <c r="P82" s="121">
        <v>135.9</v>
      </c>
      <c r="Q82" s="121">
        <v>145.30000000000001</v>
      </c>
      <c r="R82" s="121">
        <v>331.5</v>
      </c>
      <c r="S82" s="123"/>
      <c r="T82" s="121"/>
      <c r="U82" s="121"/>
      <c r="V82" s="121">
        <v>108.7</v>
      </c>
      <c r="W82" s="121">
        <v>110.7</v>
      </c>
      <c r="X82" s="121">
        <v>111.6</v>
      </c>
      <c r="Y82" s="121">
        <v>148.47999999999999</v>
      </c>
      <c r="Z82" s="121">
        <v>207.9</v>
      </c>
      <c r="AA82" s="121"/>
      <c r="AB82" s="121"/>
      <c r="AC82" s="121"/>
      <c r="AD82" s="121">
        <v>109</v>
      </c>
      <c r="AE82" s="121">
        <v>107.4</v>
      </c>
      <c r="AF82" s="121">
        <v>109.3</v>
      </c>
      <c r="AG82" s="121">
        <v>147.5</v>
      </c>
      <c r="AH82" s="121">
        <v>157.80000000000001</v>
      </c>
    </row>
    <row r="83" spans="1:34">
      <c r="A83" s="118">
        <v>2007</v>
      </c>
      <c r="B83" s="123"/>
      <c r="C83" s="123"/>
      <c r="D83" s="123"/>
      <c r="E83" s="123">
        <v>105.8</v>
      </c>
      <c r="F83" s="123">
        <v>105.35</v>
      </c>
      <c r="G83" s="123">
        <v>107.05</v>
      </c>
      <c r="H83" s="123">
        <v>138.69999999999999</v>
      </c>
      <c r="I83" s="123">
        <v>145.6</v>
      </c>
      <c r="J83" s="123"/>
      <c r="K83" s="131"/>
      <c r="L83" s="123"/>
      <c r="M83" s="123">
        <v>105.7</v>
      </c>
      <c r="N83" s="123">
        <v>107.4</v>
      </c>
      <c r="O83" s="123">
        <v>109</v>
      </c>
      <c r="P83" s="123">
        <v>132.80000000000001</v>
      </c>
      <c r="Q83" s="123">
        <v>142</v>
      </c>
      <c r="R83" s="123">
        <v>323.89999999999998</v>
      </c>
      <c r="S83" s="121"/>
      <c r="T83" s="123"/>
      <c r="U83" s="123"/>
      <c r="V83" s="123">
        <v>106.1</v>
      </c>
      <c r="W83" s="123">
        <v>108</v>
      </c>
      <c r="X83" s="123">
        <v>109</v>
      </c>
      <c r="Y83" s="123">
        <v>145</v>
      </c>
      <c r="Z83" s="123">
        <v>203</v>
      </c>
      <c r="AA83" s="123"/>
      <c r="AB83" s="123"/>
      <c r="AC83" s="123"/>
      <c r="AD83" s="123">
        <v>105.7</v>
      </c>
      <c r="AE83" s="123">
        <v>104.1</v>
      </c>
      <c r="AF83" s="123">
        <v>106</v>
      </c>
      <c r="AG83" s="123">
        <v>143.1</v>
      </c>
      <c r="AH83" s="123">
        <v>153.1</v>
      </c>
    </row>
    <row r="84" spans="1:34">
      <c r="A84" s="118">
        <v>4</v>
      </c>
      <c r="B84" s="121"/>
      <c r="C84" s="121"/>
      <c r="D84" s="121"/>
      <c r="E84" s="121">
        <v>107.1</v>
      </c>
      <c r="F84" s="121">
        <v>106.7</v>
      </c>
      <c r="G84" s="121">
        <v>108.4</v>
      </c>
      <c r="H84" s="121">
        <v>140.5</v>
      </c>
      <c r="I84" s="121">
        <v>147.5</v>
      </c>
      <c r="J84" s="121"/>
      <c r="K84" s="130"/>
      <c r="L84" s="121"/>
      <c r="M84" s="121">
        <v>107</v>
      </c>
      <c r="N84" s="121">
        <v>108.7</v>
      </c>
      <c r="O84" s="121">
        <v>110.3</v>
      </c>
      <c r="P84" s="121">
        <v>134.4</v>
      </c>
      <c r="Q84" s="121">
        <v>143.69999999999999</v>
      </c>
      <c r="R84" s="121">
        <v>327.8</v>
      </c>
      <c r="S84" s="121"/>
      <c r="T84" s="121"/>
      <c r="U84" s="121"/>
      <c r="V84" s="121">
        <v>107.3</v>
      </c>
      <c r="W84" s="121">
        <v>109.2</v>
      </c>
      <c r="X84" s="121">
        <v>110.2</v>
      </c>
      <c r="Y84" s="121">
        <v>146.6</v>
      </c>
      <c r="Z84" s="121">
        <v>205.3</v>
      </c>
      <c r="AA84" s="121"/>
      <c r="AB84" s="121"/>
      <c r="AC84" s="121"/>
      <c r="AD84" s="121">
        <v>107.1</v>
      </c>
      <c r="AE84" s="121">
        <v>105.5</v>
      </c>
      <c r="AF84" s="121">
        <v>107.4</v>
      </c>
      <c r="AG84" s="121">
        <v>144.9</v>
      </c>
      <c r="AH84" s="121">
        <v>155.1</v>
      </c>
    </row>
    <row r="85" spans="1:34">
      <c r="A85" s="118">
        <v>3</v>
      </c>
      <c r="B85" s="121"/>
      <c r="C85" s="121"/>
      <c r="D85" s="121"/>
      <c r="E85" s="121">
        <v>106.1</v>
      </c>
      <c r="F85" s="121">
        <v>105.7</v>
      </c>
      <c r="G85" s="121">
        <v>107.4</v>
      </c>
      <c r="H85" s="121">
        <v>139.19999999999999</v>
      </c>
      <c r="I85" s="121">
        <v>146.1</v>
      </c>
      <c r="J85" s="121"/>
      <c r="K85" s="130"/>
      <c r="L85" s="121"/>
      <c r="M85" s="121">
        <v>106.1</v>
      </c>
      <c r="N85" s="121">
        <v>107.8</v>
      </c>
      <c r="O85" s="121">
        <v>109.4</v>
      </c>
      <c r="P85" s="121">
        <v>133.30000000000001</v>
      </c>
      <c r="Q85" s="121">
        <v>142.5</v>
      </c>
      <c r="R85" s="121">
        <v>325.10000000000002</v>
      </c>
      <c r="S85" s="121"/>
      <c r="T85" s="121"/>
      <c r="U85" s="121"/>
      <c r="V85" s="121">
        <v>106.5</v>
      </c>
      <c r="W85" s="121">
        <v>108.4</v>
      </c>
      <c r="X85" s="121">
        <v>109.4</v>
      </c>
      <c r="Y85" s="121">
        <v>145.5</v>
      </c>
      <c r="Z85" s="121">
        <v>203.7</v>
      </c>
      <c r="AA85" s="121"/>
      <c r="AB85" s="121"/>
      <c r="AC85" s="121"/>
      <c r="AD85" s="121">
        <v>106</v>
      </c>
      <c r="AE85" s="121">
        <v>104.4</v>
      </c>
      <c r="AF85" s="121">
        <v>106.3</v>
      </c>
      <c r="AG85" s="121">
        <v>143.4</v>
      </c>
      <c r="AH85" s="121">
        <v>153.5</v>
      </c>
    </row>
    <row r="86" spans="1:34">
      <c r="A86" s="118">
        <v>2</v>
      </c>
      <c r="B86" s="121"/>
      <c r="C86" s="121"/>
      <c r="D86" s="121"/>
      <c r="E86" s="121">
        <v>105.2</v>
      </c>
      <c r="F86" s="121">
        <v>104.8</v>
      </c>
      <c r="G86" s="121">
        <v>106.5</v>
      </c>
      <c r="H86" s="121">
        <v>138</v>
      </c>
      <c r="I86" s="121">
        <v>144.9</v>
      </c>
      <c r="J86" s="121"/>
      <c r="K86" s="130"/>
      <c r="L86" s="121"/>
      <c r="M86" s="121">
        <v>105.2</v>
      </c>
      <c r="N86" s="121">
        <v>106.9</v>
      </c>
      <c r="O86" s="121">
        <v>108.5</v>
      </c>
      <c r="P86" s="121">
        <v>132.1</v>
      </c>
      <c r="Q86" s="121">
        <v>141.30000000000001</v>
      </c>
      <c r="R86" s="121">
        <v>322.33280000000002</v>
      </c>
      <c r="S86" s="121"/>
      <c r="T86" s="121"/>
      <c r="U86" s="121"/>
      <c r="V86" s="121">
        <v>105.6</v>
      </c>
      <c r="W86" s="121">
        <v>107.5</v>
      </c>
      <c r="X86" s="121">
        <v>108.5</v>
      </c>
      <c r="Y86" s="121">
        <v>144.19999999999999</v>
      </c>
      <c r="Z86" s="121">
        <v>202</v>
      </c>
      <c r="AA86" s="121"/>
      <c r="AB86" s="121"/>
      <c r="AC86" s="121"/>
      <c r="AD86" s="121">
        <v>105.1</v>
      </c>
      <c r="AE86" s="121">
        <v>103.5</v>
      </c>
      <c r="AF86" s="121">
        <v>105.4</v>
      </c>
      <c r="AG86" s="121">
        <v>142.19999999999999</v>
      </c>
      <c r="AH86" s="121">
        <v>152.19999999999999</v>
      </c>
    </row>
    <row r="87" spans="1:34">
      <c r="A87" s="118">
        <v>1</v>
      </c>
      <c r="B87" s="121"/>
      <c r="C87" s="121"/>
      <c r="D87" s="121"/>
      <c r="E87" s="121">
        <v>104.6</v>
      </c>
      <c r="F87" s="121">
        <v>104.2</v>
      </c>
      <c r="G87" s="121">
        <v>105.9</v>
      </c>
      <c r="H87" s="121">
        <v>137.19999999999999</v>
      </c>
      <c r="I87" s="121">
        <v>144</v>
      </c>
      <c r="J87" s="121"/>
      <c r="K87" s="130"/>
      <c r="L87" s="121"/>
      <c r="M87" s="121">
        <v>104.5</v>
      </c>
      <c r="N87" s="121">
        <v>106.2</v>
      </c>
      <c r="O87" s="121">
        <v>107.7</v>
      </c>
      <c r="P87" s="121">
        <v>131.30000000000001</v>
      </c>
      <c r="Q87" s="121">
        <v>140.30000000000001</v>
      </c>
      <c r="R87" s="121">
        <v>320.2</v>
      </c>
      <c r="S87" s="123"/>
      <c r="T87" s="121"/>
      <c r="U87" s="121"/>
      <c r="V87" s="121">
        <v>105.1</v>
      </c>
      <c r="W87" s="121">
        <v>107</v>
      </c>
      <c r="X87" s="121">
        <v>107.9</v>
      </c>
      <c r="Y87" s="121">
        <v>143.6</v>
      </c>
      <c r="Z87" s="121">
        <v>201.1</v>
      </c>
      <c r="AA87" s="121"/>
      <c r="AB87" s="121"/>
      <c r="AC87" s="121"/>
      <c r="AD87" s="121">
        <v>104.7</v>
      </c>
      <c r="AE87" s="121">
        <v>103.1</v>
      </c>
      <c r="AF87" s="121">
        <v>105</v>
      </c>
      <c r="AG87" s="121">
        <v>141.69999999999999</v>
      </c>
      <c r="AH87" s="121">
        <v>151.6</v>
      </c>
    </row>
    <row r="88" spans="1:34">
      <c r="A88" s="126">
        <v>2006</v>
      </c>
      <c r="B88" s="123"/>
      <c r="C88" s="123"/>
      <c r="D88" s="123"/>
      <c r="E88" s="123">
        <v>102.5</v>
      </c>
      <c r="F88" s="123">
        <v>102</v>
      </c>
      <c r="G88" s="123">
        <v>103.7</v>
      </c>
      <c r="H88" s="123">
        <v>134.4</v>
      </c>
      <c r="I88" s="123">
        <v>141.1</v>
      </c>
      <c r="J88" s="123"/>
      <c r="K88" s="131"/>
      <c r="L88" s="123"/>
      <c r="M88" s="123">
        <v>102.5</v>
      </c>
      <c r="N88" s="123">
        <v>104.1</v>
      </c>
      <c r="O88" s="123">
        <v>105.7</v>
      </c>
      <c r="P88" s="123">
        <v>128.69999999999999</v>
      </c>
      <c r="Q88" s="123">
        <v>137.69999999999999</v>
      </c>
      <c r="R88" s="123">
        <v>314.10000000000002</v>
      </c>
      <c r="S88" s="121"/>
      <c r="T88" s="123"/>
      <c r="U88" s="123"/>
      <c r="V88" s="123">
        <v>102.7</v>
      </c>
      <c r="W88" s="123">
        <v>104.5</v>
      </c>
      <c r="X88" s="123">
        <v>105.5</v>
      </c>
      <c r="Y88" s="123">
        <v>140.30000000000001</v>
      </c>
      <c r="Z88" s="123">
        <v>196.4</v>
      </c>
      <c r="AA88" s="123"/>
      <c r="AB88" s="123"/>
      <c r="AC88" s="123"/>
      <c r="AD88" s="123">
        <v>102.4</v>
      </c>
      <c r="AE88" s="123">
        <v>100.9</v>
      </c>
      <c r="AF88" s="123">
        <v>102.7</v>
      </c>
      <c r="AG88" s="123">
        <v>138.5</v>
      </c>
      <c r="AH88" s="123">
        <v>148.30000000000001</v>
      </c>
    </row>
    <row r="89" spans="1:34">
      <c r="A89" s="126">
        <v>4</v>
      </c>
      <c r="B89" s="121"/>
      <c r="C89" s="121"/>
      <c r="D89" s="121"/>
      <c r="E89" s="121">
        <v>103.8</v>
      </c>
      <c r="F89" s="121">
        <v>103.38</v>
      </c>
      <c r="G89" s="121">
        <v>105</v>
      </c>
      <c r="H89" s="121">
        <v>136.19999999999999</v>
      </c>
      <c r="I89" s="121">
        <v>142.9</v>
      </c>
      <c r="J89" s="121"/>
      <c r="K89" s="130"/>
      <c r="L89" s="121"/>
      <c r="M89" s="121">
        <v>103.7</v>
      </c>
      <c r="N89" s="121">
        <v>105.4</v>
      </c>
      <c r="O89" s="121">
        <v>106.9</v>
      </c>
      <c r="P89" s="121">
        <v>130.19999999999999</v>
      </c>
      <c r="Q89" s="121">
        <v>139.30000000000001</v>
      </c>
      <c r="R89" s="121">
        <v>317.7</v>
      </c>
      <c r="S89" s="121"/>
      <c r="T89" s="121"/>
      <c r="U89" s="121"/>
      <c r="V89" s="121">
        <v>104.2</v>
      </c>
      <c r="W89" s="121">
        <v>106.1</v>
      </c>
      <c r="X89" s="121">
        <v>107</v>
      </c>
      <c r="Y89" s="121">
        <v>142.30000000000001</v>
      </c>
      <c r="Z89" s="121">
        <v>199.3</v>
      </c>
      <c r="AA89" s="121"/>
      <c r="AB89" s="121"/>
      <c r="AC89" s="121"/>
      <c r="AD89" s="121">
        <v>103.8</v>
      </c>
      <c r="AE89" s="121">
        <v>102.2</v>
      </c>
      <c r="AF89" s="121">
        <v>104.1</v>
      </c>
      <c r="AG89" s="121">
        <v>140.4</v>
      </c>
      <c r="AH89" s="121">
        <v>150.30000000000001</v>
      </c>
    </row>
    <row r="90" spans="1:34">
      <c r="A90" s="126">
        <v>3</v>
      </c>
      <c r="B90" s="121"/>
      <c r="C90" s="121"/>
      <c r="D90" s="121"/>
      <c r="E90" s="121">
        <v>102.8</v>
      </c>
      <c r="F90" s="121">
        <v>102.39</v>
      </c>
      <c r="G90" s="121">
        <v>104</v>
      </c>
      <c r="H90" s="121">
        <v>134.9</v>
      </c>
      <c r="I90" s="121">
        <v>141.6</v>
      </c>
      <c r="J90" s="121"/>
      <c r="K90" s="130"/>
      <c r="L90" s="121"/>
      <c r="M90" s="121">
        <v>102.8</v>
      </c>
      <c r="N90" s="121">
        <v>104.4</v>
      </c>
      <c r="O90" s="121">
        <v>106</v>
      </c>
      <c r="P90" s="121">
        <v>129.1</v>
      </c>
      <c r="Q90" s="121">
        <v>138.1</v>
      </c>
      <c r="R90" s="121">
        <v>315</v>
      </c>
      <c r="S90" s="121"/>
      <c r="T90" s="121"/>
      <c r="U90" s="121"/>
      <c r="V90" s="121">
        <v>102.9</v>
      </c>
      <c r="W90" s="121">
        <v>104.8</v>
      </c>
      <c r="X90" s="121">
        <v>105.7</v>
      </c>
      <c r="Y90" s="121">
        <v>140.6</v>
      </c>
      <c r="Z90" s="121">
        <v>196.8</v>
      </c>
      <c r="AA90" s="121"/>
      <c r="AB90" s="121"/>
      <c r="AC90" s="121"/>
      <c r="AD90" s="121">
        <v>102.9</v>
      </c>
      <c r="AE90" s="121">
        <v>101.4</v>
      </c>
      <c r="AF90" s="121">
        <v>103.2</v>
      </c>
      <c r="AG90" s="121">
        <v>139.19999999999999</v>
      </c>
      <c r="AH90" s="121">
        <v>149</v>
      </c>
    </row>
    <row r="91" spans="1:34">
      <c r="A91" s="126">
        <v>2</v>
      </c>
      <c r="B91" s="121"/>
      <c r="C91" s="121"/>
      <c r="D91" s="121"/>
      <c r="E91" s="121">
        <v>102.1</v>
      </c>
      <c r="F91" s="121">
        <v>101.69</v>
      </c>
      <c r="G91" s="121">
        <v>103.3</v>
      </c>
      <c r="H91" s="121">
        <v>134</v>
      </c>
      <c r="I91" s="121">
        <v>140.6</v>
      </c>
      <c r="J91" s="121"/>
      <c r="K91" s="130"/>
      <c r="L91" s="121"/>
      <c r="M91" s="121">
        <v>102.2</v>
      </c>
      <c r="N91" s="121">
        <v>103.8</v>
      </c>
      <c r="O91" s="121">
        <v>105.4</v>
      </c>
      <c r="P91" s="121">
        <v>128.4</v>
      </c>
      <c r="Q91" s="121">
        <v>137.30000000000001</v>
      </c>
      <c r="R91" s="121">
        <v>313.10000000000002</v>
      </c>
      <c r="S91" s="121"/>
      <c r="T91" s="121"/>
      <c r="U91" s="121"/>
      <c r="V91" s="121">
        <v>102.2</v>
      </c>
      <c r="W91" s="121">
        <v>104</v>
      </c>
      <c r="X91" s="121">
        <v>105</v>
      </c>
      <c r="Y91" s="121">
        <v>139.6</v>
      </c>
      <c r="Z91" s="121">
        <v>195.5</v>
      </c>
      <c r="AA91" s="121"/>
      <c r="AB91" s="121"/>
      <c r="AC91" s="121"/>
      <c r="AD91" s="121">
        <v>102</v>
      </c>
      <c r="AE91" s="121">
        <v>100.5</v>
      </c>
      <c r="AF91" s="121">
        <v>102.3</v>
      </c>
      <c r="AG91" s="121">
        <v>138</v>
      </c>
      <c r="AH91" s="121">
        <v>147.69999999999999</v>
      </c>
    </row>
    <row r="92" spans="1:34">
      <c r="A92" s="126">
        <v>1</v>
      </c>
      <c r="B92" s="121"/>
      <c r="C92" s="121"/>
      <c r="D92" s="121"/>
      <c r="E92" s="121">
        <v>101.1</v>
      </c>
      <c r="F92" s="121">
        <v>100.7</v>
      </c>
      <c r="G92" s="121">
        <v>102.3</v>
      </c>
      <c r="H92" s="121">
        <v>132.6</v>
      </c>
      <c r="I92" s="121">
        <v>139.19999999999999</v>
      </c>
      <c r="J92" s="121"/>
      <c r="K92" s="130"/>
      <c r="L92" s="121"/>
      <c r="M92" s="121">
        <v>101.3</v>
      </c>
      <c r="N92" s="121">
        <v>102.9</v>
      </c>
      <c r="O92" s="121">
        <v>104.4</v>
      </c>
      <c r="P92" s="121">
        <v>127.2</v>
      </c>
      <c r="Q92" s="121">
        <v>136</v>
      </c>
      <c r="R92" s="121">
        <v>310.39999999999998</v>
      </c>
      <c r="S92" s="123"/>
      <c r="T92" s="121"/>
      <c r="U92" s="121"/>
      <c r="V92" s="121">
        <v>101.4</v>
      </c>
      <c r="W92" s="121">
        <v>103.2</v>
      </c>
      <c r="X92" s="121">
        <v>104.1</v>
      </c>
      <c r="Y92" s="121">
        <v>138.5</v>
      </c>
      <c r="Z92" s="121">
        <v>194</v>
      </c>
      <c r="AA92" s="121"/>
      <c r="AB92" s="121"/>
      <c r="AC92" s="121"/>
      <c r="AD92" s="121">
        <v>100.8</v>
      </c>
      <c r="AE92" s="121">
        <v>99.3</v>
      </c>
      <c r="AF92" s="121">
        <v>101.1</v>
      </c>
      <c r="AG92" s="121">
        <v>136.4</v>
      </c>
      <c r="AH92" s="121">
        <v>146</v>
      </c>
    </row>
    <row r="93" spans="1:34">
      <c r="A93" s="126">
        <v>2005</v>
      </c>
      <c r="B93" s="123"/>
      <c r="C93" s="123"/>
      <c r="D93" s="123"/>
      <c r="E93" s="123">
        <v>100</v>
      </c>
      <c r="F93" s="123">
        <v>99.6</v>
      </c>
      <c r="G93" s="123">
        <v>101.2</v>
      </c>
      <c r="H93" s="123">
        <v>131.19999999999999</v>
      </c>
      <c r="I93" s="123">
        <v>137.69999999999999</v>
      </c>
      <c r="J93" s="123"/>
      <c r="K93" s="131"/>
      <c r="L93" s="123"/>
      <c r="M93" s="123">
        <v>100</v>
      </c>
      <c r="N93" s="123">
        <v>101.6</v>
      </c>
      <c r="O93" s="123">
        <v>103.1</v>
      </c>
      <c r="P93" s="123">
        <v>125.6</v>
      </c>
      <c r="Q93" s="123">
        <v>134.30000000000001</v>
      </c>
      <c r="R93" s="123">
        <v>306.39999999999998</v>
      </c>
      <c r="S93" s="121"/>
      <c r="T93" s="123"/>
      <c r="U93" s="123"/>
      <c r="V93" s="123">
        <v>100</v>
      </c>
      <c r="W93" s="123">
        <v>101.8</v>
      </c>
      <c r="X93" s="123">
        <v>102.7</v>
      </c>
      <c r="Y93" s="123">
        <v>136.6</v>
      </c>
      <c r="Z93" s="123">
        <v>191.3</v>
      </c>
      <c r="AA93" s="123"/>
      <c r="AB93" s="123"/>
      <c r="AC93" s="123"/>
      <c r="AD93" s="123">
        <v>100</v>
      </c>
      <c r="AE93" s="123">
        <v>98.5</v>
      </c>
      <c r="AF93" s="123">
        <v>100.3</v>
      </c>
      <c r="AG93" s="123">
        <v>135.30000000000001</v>
      </c>
      <c r="AH93" s="123">
        <v>144.80000000000001</v>
      </c>
    </row>
    <row r="94" spans="1:34">
      <c r="A94" s="126">
        <v>4</v>
      </c>
      <c r="B94" s="121"/>
      <c r="C94" s="121"/>
      <c r="D94" s="121"/>
      <c r="E94" s="121">
        <v>100.7</v>
      </c>
      <c r="F94" s="121">
        <v>100.3</v>
      </c>
      <c r="G94" s="121">
        <v>101.9</v>
      </c>
      <c r="H94" s="121">
        <v>132.1</v>
      </c>
      <c r="I94" s="121">
        <v>138.69999999999999</v>
      </c>
      <c r="J94" s="121"/>
      <c r="K94" s="130"/>
      <c r="L94" s="121"/>
      <c r="M94" s="121">
        <v>100.9</v>
      </c>
      <c r="N94" s="121">
        <v>102.5</v>
      </c>
      <c r="O94" s="121">
        <v>104</v>
      </c>
      <c r="P94" s="121">
        <v>126.7</v>
      </c>
      <c r="Q94" s="121">
        <v>135.5</v>
      </c>
      <c r="R94" s="121">
        <v>309.2</v>
      </c>
      <c r="S94" s="121"/>
      <c r="T94" s="121"/>
      <c r="U94" s="121"/>
      <c r="V94" s="121">
        <v>100.8</v>
      </c>
      <c r="W94" s="121">
        <v>102.6</v>
      </c>
      <c r="X94" s="121">
        <v>103.5</v>
      </c>
      <c r="Y94" s="121">
        <v>137.69999999999999</v>
      </c>
      <c r="Z94" s="121">
        <v>192.8</v>
      </c>
      <c r="AA94" s="121"/>
      <c r="AB94" s="121"/>
      <c r="AC94" s="121"/>
      <c r="AD94" s="121">
        <v>100.5</v>
      </c>
      <c r="AE94" s="121">
        <v>99</v>
      </c>
      <c r="AF94" s="121">
        <v>100.8</v>
      </c>
      <c r="AG94" s="121">
        <v>136</v>
      </c>
      <c r="AH94" s="121">
        <v>145.5</v>
      </c>
    </row>
    <row r="95" spans="1:34">
      <c r="A95" s="126">
        <v>3</v>
      </c>
      <c r="B95" s="121"/>
      <c r="C95" s="121"/>
      <c r="D95" s="121"/>
      <c r="E95" s="121">
        <v>100.1</v>
      </c>
      <c r="F95" s="121">
        <v>99.7</v>
      </c>
      <c r="G95" s="121">
        <v>101.3</v>
      </c>
      <c r="H95" s="121">
        <v>131.30000000000001</v>
      </c>
      <c r="I95" s="121">
        <v>137.80000000000001</v>
      </c>
      <c r="J95" s="121"/>
      <c r="K95" s="130"/>
      <c r="L95" s="121"/>
      <c r="M95" s="121">
        <v>100.1</v>
      </c>
      <c r="N95" s="121">
        <v>101.7</v>
      </c>
      <c r="O95" s="121">
        <v>103.2</v>
      </c>
      <c r="P95" s="121">
        <v>125.7</v>
      </c>
      <c r="Q95" s="121">
        <v>134.4</v>
      </c>
      <c r="R95" s="121">
        <v>306.7</v>
      </c>
      <c r="S95" s="121"/>
      <c r="T95" s="121"/>
      <c r="U95" s="121"/>
      <c r="V95" s="121">
        <v>100.4</v>
      </c>
      <c r="W95" s="121">
        <v>102.2</v>
      </c>
      <c r="X95" s="121">
        <v>103.1</v>
      </c>
      <c r="Y95" s="121">
        <v>137.1</v>
      </c>
      <c r="Z95" s="121">
        <v>192.1</v>
      </c>
      <c r="AA95" s="121"/>
      <c r="AB95" s="121"/>
      <c r="AC95" s="121"/>
      <c r="AD95" s="121">
        <v>100</v>
      </c>
      <c r="AE95" s="121">
        <v>98.5</v>
      </c>
      <c r="AF95" s="121">
        <v>100.3</v>
      </c>
      <c r="AG95" s="121">
        <v>135.30000000000001</v>
      </c>
      <c r="AH95" s="121">
        <v>144.80000000000001</v>
      </c>
    </row>
    <row r="96" spans="1:34">
      <c r="A96" s="126">
        <v>2</v>
      </c>
      <c r="B96" s="121"/>
      <c r="C96" s="121"/>
      <c r="D96" s="121"/>
      <c r="E96" s="121">
        <v>99.7</v>
      </c>
      <c r="F96" s="121">
        <v>99.3</v>
      </c>
      <c r="G96" s="121">
        <v>100.9</v>
      </c>
      <c r="H96" s="121">
        <v>130.80000000000001</v>
      </c>
      <c r="I96" s="121">
        <v>137.30000000000001</v>
      </c>
      <c r="J96" s="121"/>
      <c r="K96" s="130"/>
      <c r="L96" s="121"/>
      <c r="M96" s="121">
        <v>99.7</v>
      </c>
      <c r="N96" s="121">
        <v>101.3</v>
      </c>
      <c r="O96" s="121">
        <v>102.8</v>
      </c>
      <c r="P96" s="121">
        <v>125.2</v>
      </c>
      <c r="Q96" s="121">
        <v>133.9</v>
      </c>
      <c r="R96" s="121">
        <v>305.5</v>
      </c>
      <c r="S96" s="121"/>
      <c r="T96" s="121"/>
      <c r="U96" s="121"/>
      <c r="V96" s="121">
        <v>99.8</v>
      </c>
      <c r="W96" s="121">
        <v>101.6</v>
      </c>
      <c r="X96" s="121">
        <v>102.5</v>
      </c>
      <c r="Y96" s="121">
        <v>136.30000000000001</v>
      </c>
      <c r="Z96" s="121">
        <v>190.9</v>
      </c>
      <c r="AA96" s="121"/>
      <c r="AB96" s="121"/>
      <c r="AC96" s="121"/>
      <c r="AD96" s="121">
        <v>99.8</v>
      </c>
      <c r="AE96" s="121">
        <v>98.3</v>
      </c>
      <c r="AF96" s="121">
        <v>100.1</v>
      </c>
      <c r="AG96" s="121">
        <v>135</v>
      </c>
      <c r="AH96" s="121">
        <v>144.5</v>
      </c>
    </row>
    <row r="97" spans="1:34">
      <c r="A97" s="126">
        <v>1</v>
      </c>
      <c r="B97" s="121"/>
      <c r="C97" s="121"/>
      <c r="D97" s="121"/>
      <c r="E97" s="121">
        <v>99.5</v>
      </c>
      <c r="F97" s="121">
        <v>99.1</v>
      </c>
      <c r="G97" s="121">
        <v>100.7</v>
      </c>
      <c r="H97" s="121">
        <v>130.5</v>
      </c>
      <c r="I97" s="121">
        <v>137</v>
      </c>
      <c r="J97" s="121"/>
      <c r="K97" s="130"/>
      <c r="L97" s="121"/>
      <c r="M97" s="121">
        <v>99.3</v>
      </c>
      <c r="N97" s="121">
        <v>100.9</v>
      </c>
      <c r="O97" s="121">
        <v>102.4</v>
      </c>
      <c r="P97" s="121">
        <v>124.7</v>
      </c>
      <c r="Q97" s="121">
        <v>133.4</v>
      </c>
      <c r="R97" s="121">
        <v>304.3</v>
      </c>
      <c r="S97" s="123"/>
      <c r="T97" s="121"/>
      <c r="U97" s="121"/>
      <c r="V97" s="121">
        <v>99</v>
      </c>
      <c r="W97" s="121">
        <v>100.8</v>
      </c>
      <c r="X97" s="121">
        <v>101.7</v>
      </c>
      <c r="Y97" s="121">
        <v>135.19999999999999</v>
      </c>
      <c r="Z97" s="121">
        <v>189.4</v>
      </c>
      <c r="AA97" s="121"/>
      <c r="AB97" s="121"/>
      <c r="AC97" s="121"/>
      <c r="AD97" s="121">
        <v>99.8</v>
      </c>
      <c r="AE97" s="121">
        <v>98.3</v>
      </c>
      <c r="AF97" s="121">
        <v>100.1</v>
      </c>
      <c r="AG97" s="121">
        <v>135</v>
      </c>
      <c r="AH97" s="121">
        <v>144.5</v>
      </c>
    </row>
    <row r="98" spans="1:34">
      <c r="A98" s="126">
        <v>2004</v>
      </c>
      <c r="B98" s="123"/>
      <c r="C98" s="123"/>
      <c r="D98" s="123"/>
      <c r="E98" s="123"/>
      <c r="F98" s="123">
        <v>99.5</v>
      </c>
      <c r="G98" s="123">
        <v>101.1</v>
      </c>
      <c r="H98" s="123">
        <v>131.1</v>
      </c>
      <c r="I98" s="123">
        <v>137.6</v>
      </c>
      <c r="J98" s="123"/>
      <c r="K98" s="131"/>
      <c r="L98" s="123"/>
      <c r="M98" s="123"/>
      <c r="N98" s="123">
        <v>101.3</v>
      </c>
      <c r="O98" s="123">
        <v>102.8</v>
      </c>
      <c r="P98" s="123">
        <v>125.2</v>
      </c>
      <c r="Q98" s="123">
        <v>133.9</v>
      </c>
      <c r="R98" s="123">
        <v>305.39999999999998</v>
      </c>
      <c r="S98" s="121"/>
      <c r="T98" s="123"/>
      <c r="U98" s="123"/>
      <c r="V98" s="123"/>
      <c r="W98" s="123">
        <v>100.2</v>
      </c>
      <c r="X98" s="123">
        <v>101.1</v>
      </c>
      <c r="Y98" s="123">
        <v>134.4</v>
      </c>
      <c r="Z98" s="123">
        <v>188.3</v>
      </c>
      <c r="AA98" s="123"/>
      <c r="AB98" s="123"/>
      <c r="AC98" s="123"/>
      <c r="AD98" s="123"/>
      <c r="AE98" s="123">
        <v>98.6</v>
      </c>
      <c r="AF98" s="123">
        <v>100.4</v>
      </c>
      <c r="AG98" s="123">
        <v>135.5</v>
      </c>
      <c r="AH98" s="123">
        <v>145</v>
      </c>
    </row>
    <row r="99" spans="1:34">
      <c r="A99" s="126">
        <v>4</v>
      </c>
      <c r="B99" s="121"/>
      <c r="C99" s="121"/>
      <c r="D99" s="121"/>
      <c r="E99" s="121"/>
      <c r="F99" s="121">
        <v>99.5</v>
      </c>
      <c r="G99" s="121">
        <v>101.1</v>
      </c>
      <c r="H99" s="121">
        <v>131</v>
      </c>
      <c r="I99" s="121">
        <v>137.6</v>
      </c>
      <c r="J99" s="121"/>
      <c r="K99" s="130"/>
      <c r="L99" s="121"/>
      <c r="M99" s="121"/>
      <c r="N99" s="121">
        <v>101.2</v>
      </c>
      <c r="O99" s="121">
        <v>102.7</v>
      </c>
      <c r="P99" s="121">
        <v>125.1</v>
      </c>
      <c r="Q99" s="121">
        <v>133.80000000000001</v>
      </c>
      <c r="R99" s="121">
        <v>305.2</v>
      </c>
      <c r="S99" s="121"/>
      <c r="T99" s="121"/>
      <c r="U99" s="121"/>
      <c r="V99" s="121"/>
      <c r="W99" s="121">
        <v>100.8</v>
      </c>
      <c r="X99" s="121">
        <v>101.7</v>
      </c>
      <c r="Y99" s="121">
        <v>135.30000000000001</v>
      </c>
      <c r="Z99" s="121">
        <v>189.4</v>
      </c>
      <c r="AA99" s="121"/>
      <c r="AB99" s="121"/>
      <c r="AC99" s="121"/>
      <c r="AD99" s="121"/>
      <c r="AE99" s="121">
        <v>98.6</v>
      </c>
      <c r="AF99" s="121">
        <v>100.4</v>
      </c>
      <c r="AG99" s="121">
        <v>135.5</v>
      </c>
      <c r="AH99" s="121">
        <v>144.9</v>
      </c>
    </row>
    <row r="100" spans="1:34">
      <c r="A100" s="126">
        <v>3</v>
      </c>
      <c r="B100" s="121"/>
      <c r="C100" s="121"/>
      <c r="D100" s="121"/>
      <c r="E100" s="121"/>
      <c r="F100" s="121">
        <v>99.6</v>
      </c>
      <c r="G100" s="121">
        <v>101.2</v>
      </c>
      <c r="H100" s="121">
        <v>131.19999999999999</v>
      </c>
      <c r="I100" s="121">
        <v>137.69999999999999</v>
      </c>
      <c r="J100" s="121"/>
      <c r="K100" s="130"/>
      <c r="L100" s="121"/>
      <c r="M100" s="121"/>
      <c r="N100" s="121">
        <v>101.4</v>
      </c>
      <c r="O100" s="121">
        <v>102.9</v>
      </c>
      <c r="P100" s="121">
        <v>125.3</v>
      </c>
      <c r="Q100" s="121">
        <v>134.1</v>
      </c>
      <c r="R100" s="121">
        <v>305.8</v>
      </c>
      <c r="S100" s="121"/>
      <c r="T100" s="121"/>
      <c r="U100" s="121"/>
      <c r="V100" s="121"/>
      <c r="W100" s="121">
        <v>100.4</v>
      </c>
      <c r="X100" s="121">
        <v>101.3</v>
      </c>
      <c r="Y100" s="121">
        <v>134.69999999999999</v>
      </c>
      <c r="Z100" s="121">
        <v>188.7</v>
      </c>
      <c r="AA100" s="121"/>
      <c r="AB100" s="121"/>
      <c r="AC100" s="121"/>
      <c r="AD100" s="121"/>
      <c r="AE100" s="121">
        <v>98.7</v>
      </c>
      <c r="AF100" s="121">
        <v>100.5</v>
      </c>
      <c r="AG100" s="121">
        <v>135.6</v>
      </c>
      <c r="AH100" s="121">
        <v>145.1</v>
      </c>
    </row>
    <row r="101" spans="1:34">
      <c r="A101" s="126">
        <v>2</v>
      </c>
      <c r="B101" s="121"/>
      <c r="C101" s="121"/>
      <c r="D101" s="121"/>
      <c r="E101" s="121"/>
      <c r="F101" s="121">
        <v>99.6</v>
      </c>
      <c r="G101" s="121">
        <v>101.2</v>
      </c>
      <c r="H101" s="121">
        <v>131.19999999999999</v>
      </c>
      <c r="I101" s="121">
        <v>137.69999999999999</v>
      </c>
      <c r="J101" s="121"/>
      <c r="K101" s="130"/>
      <c r="L101" s="121"/>
      <c r="M101" s="121"/>
      <c r="N101" s="121">
        <v>101.3</v>
      </c>
      <c r="O101" s="121">
        <v>102.8</v>
      </c>
      <c r="P101" s="121">
        <v>125.2</v>
      </c>
      <c r="Q101" s="121">
        <v>133.9</v>
      </c>
      <c r="R101" s="121">
        <v>305.5</v>
      </c>
      <c r="S101" s="121"/>
      <c r="T101" s="121"/>
      <c r="U101" s="121"/>
      <c r="V101" s="121"/>
      <c r="W101" s="121">
        <v>100</v>
      </c>
      <c r="X101" s="121">
        <v>100.9</v>
      </c>
      <c r="Y101" s="121">
        <v>134.19999999999999</v>
      </c>
      <c r="Z101" s="121">
        <v>187.9</v>
      </c>
      <c r="AA101" s="121"/>
      <c r="AB101" s="121"/>
      <c r="AC101" s="121"/>
      <c r="AD101" s="121"/>
      <c r="AE101" s="121">
        <v>98.7</v>
      </c>
      <c r="AF101" s="121">
        <v>100.5</v>
      </c>
      <c r="AG101" s="121">
        <v>135.6</v>
      </c>
      <c r="AH101" s="121">
        <v>145.1</v>
      </c>
    </row>
    <row r="102" spans="1:34">
      <c r="A102" s="126">
        <v>1</v>
      </c>
      <c r="B102" s="121"/>
      <c r="C102" s="121"/>
      <c r="D102" s="121"/>
      <c r="E102" s="121"/>
      <c r="F102" s="121">
        <v>99.4</v>
      </c>
      <c r="G102" s="121">
        <v>101</v>
      </c>
      <c r="H102" s="121">
        <v>130.9</v>
      </c>
      <c r="I102" s="121">
        <v>137.5</v>
      </c>
      <c r="J102" s="121"/>
      <c r="K102" s="130"/>
      <c r="L102" s="121"/>
      <c r="M102" s="121"/>
      <c r="N102" s="121">
        <v>101.1</v>
      </c>
      <c r="O102" s="121">
        <v>102.6</v>
      </c>
      <c r="P102" s="121">
        <v>125</v>
      </c>
      <c r="Q102" s="121">
        <v>133.69999999999999</v>
      </c>
      <c r="R102" s="121">
        <v>304.89999999999998</v>
      </c>
      <c r="S102" s="123"/>
      <c r="T102" s="121"/>
      <c r="U102" s="121"/>
      <c r="V102" s="121"/>
      <c r="W102" s="121">
        <v>99.5</v>
      </c>
      <c r="X102" s="121">
        <v>100.4</v>
      </c>
      <c r="Y102" s="121">
        <v>133.5</v>
      </c>
      <c r="Z102" s="121">
        <v>187</v>
      </c>
      <c r="AA102" s="121"/>
      <c r="AB102" s="121"/>
      <c r="AC102" s="121"/>
      <c r="AD102" s="121"/>
      <c r="AE102" s="121">
        <v>98.5</v>
      </c>
      <c r="AF102" s="121">
        <v>100.3</v>
      </c>
      <c r="AG102" s="121">
        <v>135.30000000000001</v>
      </c>
      <c r="AH102" s="121">
        <v>144.80000000000001</v>
      </c>
    </row>
    <row r="103" spans="1:34">
      <c r="A103" s="126">
        <v>2003</v>
      </c>
      <c r="B103" s="123"/>
      <c r="C103" s="123"/>
      <c r="D103" s="123"/>
      <c r="E103" s="123"/>
      <c r="F103" s="123">
        <v>99.4</v>
      </c>
      <c r="G103" s="123">
        <v>101</v>
      </c>
      <c r="H103" s="123">
        <v>130.9</v>
      </c>
      <c r="I103" s="123">
        <v>137.5</v>
      </c>
      <c r="J103" s="123"/>
      <c r="K103" s="131"/>
      <c r="L103" s="123"/>
      <c r="M103" s="123"/>
      <c r="N103" s="123">
        <v>100.4</v>
      </c>
      <c r="O103" s="123">
        <v>101.9</v>
      </c>
      <c r="P103" s="123">
        <v>124.1</v>
      </c>
      <c r="Q103" s="123">
        <v>132.80000000000001</v>
      </c>
      <c r="R103" s="123">
        <v>302.89999999999998</v>
      </c>
      <c r="S103" s="121"/>
      <c r="T103" s="123"/>
      <c r="U103" s="123"/>
      <c r="V103" s="123"/>
      <c r="W103" s="123">
        <v>99.2</v>
      </c>
      <c r="X103" s="123">
        <v>100.1</v>
      </c>
      <c r="Y103" s="123">
        <v>133.1</v>
      </c>
      <c r="Z103" s="123">
        <v>186.3</v>
      </c>
      <c r="AA103" s="123"/>
      <c r="AB103" s="123"/>
      <c r="AC103" s="123"/>
      <c r="AD103" s="123"/>
      <c r="AE103" s="123">
        <v>98.9</v>
      </c>
      <c r="AF103" s="123">
        <v>100.7</v>
      </c>
      <c r="AG103" s="123">
        <v>135.80000000000001</v>
      </c>
      <c r="AH103" s="123">
        <v>145.30000000000001</v>
      </c>
    </row>
    <row r="104" spans="1:34">
      <c r="A104" s="126">
        <v>4</v>
      </c>
      <c r="B104" s="121"/>
      <c r="C104" s="121"/>
      <c r="D104" s="121"/>
      <c r="E104" s="121"/>
      <c r="F104" s="121">
        <v>99.4</v>
      </c>
      <c r="G104" s="121">
        <v>101</v>
      </c>
      <c r="H104" s="121">
        <v>130.9</v>
      </c>
      <c r="I104" s="121">
        <v>137.5</v>
      </c>
      <c r="J104" s="121"/>
      <c r="K104" s="130"/>
      <c r="L104" s="121"/>
      <c r="M104" s="121"/>
      <c r="N104" s="121">
        <v>101</v>
      </c>
      <c r="O104" s="121">
        <v>102.5</v>
      </c>
      <c r="P104" s="121">
        <v>124.8</v>
      </c>
      <c r="Q104" s="121">
        <v>133.5</v>
      </c>
      <c r="R104" s="121">
        <v>304.60000000000002</v>
      </c>
      <c r="S104" s="121"/>
      <c r="T104" s="121"/>
      <c r="U104" s="121"/>
      <c r="V104" s="121"/>
      <c r="W104" s="121">
        <v>99.1</v>
      </c>
      <c r="X104" s="121">
        <v>100</v>
      </c>
      <c r="Y104" s="121">
        <v>133</v>
      </c>
      <c r="Z104" s="121">
        <v>186.2</v>
      </c>
      <c r="AA104" s="121"/>
      <c r="AB104" s="121"/>
      <c r="AC104" s="121"/>
      <c r="AD104" s="121"/>
      <c r="AE104" s="121">
        <v>98.6</v>
      </c>
      <c r="AF104" s="121">
        <v>100.4</v>
      </c>
      <c r="AG104" s="121">
        <v>135.5</v>
      </c>
      <c r="AH104" s="121">
        <v>144.9</v>
      </c>
    </row>
    <row r="105" spans="1:34">
      <c r="A105" s="126">
        <v>3</v>
      </c>
      <c r="B105" s="121"/>
      <c r="C105" s="121"/>
      <c r="D105" s="121"/>
      <c r="E105" s="121"/>
      <c r="F105" s="121">
        <v>99.3</v>
      </c>
      <c r="G105" s="121">
        <v>100.9</v>
      </c>
      <c r="H105" s="121">
        <v>130.80000000000001</v>
      </c>
      <c r="I105" s="121">
        <v>137.30000000000001</v>
      </c>
      <c r="J105" s="121"/>
      <c r="K105" s="130"/>
      <c r="L105" s="121"/>
      <c r="M105" s="121"/>
      <c r="N105" s="121">
        <v>100.5</v>
      </c>
      <c r="O105" s="121">
        <v>102</v>
      </c>
      <c r="P105" s="121">
        <v>124.2</v>
      </c>
      <c r="Q105" s="121">
        <v>132.9</v>
      </c>
      <c r="R105" s="121">
        <v>303.10000000000002</v>
      </c>
      <c r="S105" s="121"/>
      <c r="T105" s="121"/>
      <c r="U105" s="121"/>
      <c r="V105" s="121"/>
      <c r="W105" s="121">
        <v>99.1</v>
      </c>
      <c r="X105" s="121">
        <v>100</v>
      </c>
      <c r="Y105" s="121">
        <v>133</v>
      </c>
      <c r="Z105" s="121">
        <v>186.2</v>
      </c>
      <c r="AA105" s="121"/>
      <c r="AB105" s="121"/>
      <c r="AC105" s="121"/>
      <c r="AD105" s="121"/>
      <c r="AE105" s="121">
        <v>98.8</v>
      </c>
      <c r="AF105" s="121">
        <v>100.6</v>
      </c>
      <c r="AG105" s="121">
        <v>135.80000000000001</v>
      </c>
      <c r="AH105" s="121">
        <v>145.19999999999999</v>
      </c>
    </row>
    <row r="106" spans="1:34">
      <c r="A106" s="126">
        <v>2</v>
      </c>
      <c r="B106" s="121"/>
      <c r="C106" s="121"/>
      <c r="D106" s="121"/>
      <c r="E106" s="121"/>
      <c r="F106" s="121">
        <v>99.4</v>
      </c>
      <c r="G106" s="121">
        <v>101</v>
      </c>
      <c r="H106" s="121">
        <v>130.9</v>
      </c>
      <c r="I106" s="121">
        <v>137.5</v>
      </c>
      <c r="J106" s="121"/>
      <c r="K106" s="130"/>
      <c r="L106" s="121"/>
      <c r="M106" s="121"/>
      <c r="N106" s="121">
        <v>100.1</v>
      </c>
      <c r="O106" s="121">
        <v>101.6</v>
      </c>
      <c r="P106" s="121">
        <v>123.7</v>
      </c>
      <c r="Q106" s="121">
        <v>132.30000000000001</v>
      </c>
      <c r="R106" s="121">
        <v>301.89999999999998</v>
      </c>
      <c r="S106" s="121"/>
      <c r="T106" s="121"/>
      <c r="U106" s="121"/>
      <c r="V106" s="121"/>
      <c r="W106" s="121">
        <v>99.2</v>
      </c>
      <c r="X106" s="121">
        <v>100.1</v>
      </c>
      <c r="Y106" s="121">
        <v>133.1</v>
      </c>
      <c r="Z106" s="121">
        <v>186.4</v>
      </c>
      <c r="AA106" s="121"/>
      <c r="AB106" s="121"/>
      <c r="AC106" s="121"/>
      <c r="AD106" s="121"/>
      <c r="AE106" s="121">
        <v>99</v>
      </c>
      <c r="AF106" s="121">
        <v>100.8</v>
      </c>
      <c r="AG106" s="121">
        <v>136</v>
      </c>
      <c r="AH106" s="121">
        <v>145.5</v>
      </c>
    </row>
    <row r="107" spans="1:34">
      <c r="A107" s="126">
        <v>1</v>
      </c>
      <c r="B107" s="121"/>
      <c r="C107" s="121"/>
      <c r="D107" s="121"/>
      <c r="E107" s="121"/>
      <c r="F107" s="121">
        <v>99.4</v>
      </c>
      <c r="G107" s="121">
        <v>101</v>
      </c>
      <c r="H107" s="121">
        <v>130.9</v>
      </c>
      <c r="I107" s="121">
        <v>137.5</v>
      </c>
      <c r="J107" s="121"/>
      <c r="K107" s="130"/>
      <c r="L107" s="121"/>
      <c r="M107" s="121"/>
      <c r="N107" s="121">
        <v>100.1</v>
      </c>
      <c r="O107" s="121">
        <v>101.6</v>
      </c>
      <c r="P107" s="121">
        <v>123.7</v>
      </c>
      <c r="Q107" s="121">
        <v>132.30000000000001</v>
      </c>
      <c r="R107" s="121">
        <v>301.89999999999998</v>
      </c>
      <c r="S107" s="123"/>
      <c r="T107" s="121"/>
      <c r="U107" s="121"/>
      <c r="V107" s="121"/>
      <c r="W107" s="121">
        <v>99.2</v>
      </c>
      <c r="X107" s="121">
        <v>100.1</v>
      </c>
      <c r="Y107" s="121">
        <v>133.1</v>
      </c>
      <c r="Z107" s="121">
        <v>186.4</v>
      </c>
      <c r="AA107" s="121"/>
      <c r="AB107" s="121"/>
      <c r="AC107" s="121"/>
      <c r="AD107" s="121"/>
      <c r="AE107" s="121">
        <v>99</v>
      </c>
      <c r="AF107" s="121">
        <v>100.8</v>
      </c>
      <c r="AG107" s="121">
        <v>136</v>
      </c>
      <c r="AH107" s="121">
        <v>145.5</v>
      </c>
    </row>
    <row r="108" spans="1:34">
      <c r="A108" s="126">
        <v>2002</v>
      </c>
      <c r="B108" s="123"/>
      <c r="C108" s="123"/>
      <c r="D108" s="123"/>
      <c r="E108" s="123"/>
      <c r="F108" s="123">
        <v>99.6</v>
      </c>
      <c r="G108" s="123">
        <v>101.2</v>
      </c>
      <c r="H108" s="123">
        <v>131.19999999999999</v>
      </c>
      <c r="I108" s="123">
        <v>137.69999999999999</v>
      </c>
      <c r="J108" s="123"/>
      <c r="K108" s="131"/>
      <c r="L108" s="123"/>
      <c r="M108" s="123"/>
      <c r="N108" s="123">
        <v>100.3</v>
      </c>
      <c r="O108" s="123">
        <v>101.8</v>
      </c>
      <c r="P108" s="123">
        <v>123.9</v>
      </c>
      <c r="Q108" s="123">
        <v>132.6</v>
      </c>
      <c r="R108" s="123">
        <v>302.39999999999998</v>
      </c>
      <c r="S108" s="121"/>
      <c r="T108" s="123"/>
      <c r="U108" s="123"/>
      <c r="V108" s="123"/>
      <c r="W108" s="123">
        <v>99.6</v>
      </c>
      <c r="X108" s="123">
        <v>100.5</v>
      </c>
      <c r="Y108" s="123">
        <v>133.6</v>
      </c>
      <c r="Z108" s="123">
        <v>187.1</v>
      </c>
      <c r="AA108" s="123"/>
      <c r="AB108" s="123"/>
      <c r="AC108" s="123"/>
      <c r="AD108" s="123"/>
      <c r="AE108" s="123">
        <v>99.2</v>
      </c>
      <c r="AF108" s="123">
        <v>101</v>
      </c>
      <c r="AG108" s="123">
        <v>136.30000000000001</v>
      </c>
      <c r="AH108" s="123">
        <v>145.9</v>
      </c>
    </row>
    <row r="109" spans="1:34">
      <c r="A109" s="126">
        <v>4</v>
      </c>
      <c r="B109" s="121"/>
      <c r="C109" s="121"/>
      <c r="D109" s="121"/>
      <c r="E109" s="121"/>
      <c r="F109" s="121">
        <v>99.6</v>
      </c>
      <c r="G109" s="121">
        <v>101.2</v>
      </c>
      <c r="H109" s="121">
        <v>131.19999999999999</v>
      </c>
      <c r="I109" s="121">
        <v>137.69999999999999</v>
      </c>
      <c r="J109" s="121"/>
      <c r="K109" s="130"/>
      <c r="L109" s="121"/>
      <c r="M109" s="121"/>
      <c r="N109" s="121">
        <v>100.2</v>
      </c>
      <c r="O109" s="121">
        <v>101.7</v>
      </c>
      <c r="P109" s="121">
        <v>123.8</v>
      </c>
      <c r="Q109" s="121">
        <v>132.5</v>
      </c>
      <c r="R109" s="121">
        <v>302.2</v>
      </c>
      <c r="S109" s="121"/>
      <c r="T109" s="121"/>
      <c r="U109" s="121"/>
      <c r="V109" s="121"/>
      <c r="W109" s="121">
        <v>99.5</v>
      </c>
      <c r="X109" s="121">
        <v>100.4</v>
      </c>
      <c r="Y109" s="121">
        <v>133.5</v>
      </c>
      <c r="Z109" s="121">
        <v>187</v>
      </c>
      <c r="AA109" s="121"/>
      <c r="AB109" s="121"/>
      <c r="AC109" s="121"/>
      <c r="AD109" s="121"/>
      <c r="AE109" s="121">
        <v>99.3</v>
      </c>
      <c r="AF109" s="121">
        <v>101.1</v>
      </c>
      <c r="AG109" s="121">
        <v>136.4</v>
      </c>
      <c r="AH109" s="121">
        <v>146</v>
      </c>
    </row>
    <row r="110" spans="1:34">
      <c r="A110" s="126">
        <v>3</v>
      </c>
      <c r="B110" s="121"/>
      <c r="C110" s="121"/>
      <c r="D110" s="121"/>
      <c r="E110" s="121"/>
      <c r="F110" s="121">
        <v>99.4</v>
      </c>
      <c r="G110" s="121">
        <v>101</v>
      </c>
      <c r="H110" s="121">
        <v>130.9</v>
      </c>
      <c r="I110" s="121">
        <v>137.5</v>
      </c>
      <c r="J110" s="121"/>
      <c r="K110" s="130"/>
      <c r="L110" s="121"/>
      <c r="M110" s="121"/>
      <c r="N110" s="121">
        <v>100</v>
      </c>
      <c r="O110" s="121">
        <v>101.5</v>
      </c>
      <c r="P110" s="121">
        <v>123.6</v>
      </c>
      <c r="Q110" s="121">
        <v>132.19999999999999</v>
      </c>
      <c r="R110" s="121">
        <v>301.60000000000002</v>
      </c>
      <c r="S110" s="121"/>
      <c r="T110" s="121"/>
      <c r="U110" s="121"/>
      <c r="V110" s="121"/>
      <c r="W110" s="121">
        <v>99.4</v>
      </c>
      <c r="X110" s="121">
        <v>100.3</v>
      </c>
      <c r="Y110" s="121">
        <v>133.4</v>
      </c>
      <c r="Z110" s="121">
        <v>186.8</v>
      </c>
      <c r="AA110" s="121"/>
      <c r="AB110" s="121"/>
      <c r="AC110" s="121"/>
      <c r="AD110" s="121"/>
      <c r="AE110" s="121">
        <v>99.1</v>
      </c>
      <c r="AF110" s="121">
        <v>100.9</v>
      </c>
      <c r="AG110" s="121">
        <v>136.19999999999999</v>
      </c>
      <c r="AH110" s="121">
        <v>145.69999999999999</v>
      </c>
    </row>
    <row r="111" spans="1:34">
      <c r="A111" s="126">
        <v>2</v>
      </c>
      <c r="B111" s="121"/>
      <c r="C111" s="121"/>
      <c r="D111" s="121"/>
      <c r="E111" s="121"/>
      <c r="F111" s="121">
        <v>99.6</v>
      </c>
      <c r="G111" s="121">
        <v>101.2</v>
      </c>
      <c r="H111" s="121">
        <v>131.19999999999999</v>
      </c>
      <c r="I111" s="121">
        <v>137.69999999999999</v>
      </c>
      <c r="J111" s="121"/>
      <c r="K111" s="130"/>
      <c r="L111" s="121"/>
      <c r="M111" s="121"/>
      <c r="N111" s="121">
        <v>100.3</v>
      </c>
      <c r="O111" s="121">
        <v>101.8</v>
      </c>
      <c r="P111" s="121">
        <v>124</v>
      </c>
      <c r="Q111" s="121">
        <v>132.6</v>
      </c>
      <c r="R111" s="121">
        <v>302.5</v>
      </c>
      <c r="S111" s="121"/>
      <c r="T111" s="121"/>
      <c r="U111" s="121"/>
      <c r="V111" s="121"/>
      <c r="W111" s="121">
        <v>99.6</v>
      </c>
      <c r="X111" s="121">
        <v>100.5</v>
      </c>
      <c r="Y111" s="121">
        <v>133.69999999999999</v>
      </c>
      <c r="Z111" s="121">
        <v>187.1</v>
      </c>
      <c r="AA111" s="121"/>
      <c r="AB111" s="121"/>
      <c r="AC111" s="121"/>
      <c r="AD111" s="121"/>
      <c r="AE111" s="121">
        <v>99.2</v>
      </c>
      <c r="AF111" s="121">
        <v>101</v>
      </c>
      <c r="AG111" s="121">
        <v>136.30000000000001</v>
      </c>
      <c r="AH111" s="121">
        <v>145.80000000000001</v>
      </c>
    </row>
    <row r="112" spans="1:34">
      <c r="A112" s="126">
        <v>1</v>
      </c>
      <c r="B112" s="121"/>
      <c r="C112" s="121"/>
      <c r="D112" s="121"/>
      <c r="E112" s="121"/>
      <c r="F112" s="121">
        <v>99.7</v>
      </c>
      <c r="G112" s="121">
        <v>101.3</v>
      </c>
      <c r="H112" s="121">
        <v>131.30000000000001</v>
      </c>
      <c r="I112" s="121">
        <v>137.9</v>
      </c>
      <c r="J112" s="121"/>
      <c r="K112" s="130"/>
      <c r="L112" s="121"/>
      <c r="M112" s="121"/>
      <c r="N112" s="121">
        <v>100.6</v>
      </c>
      <c r="O112" s="121">
        <v>102.1</v>
      </c>
      <c r="P112" s="121">
        <v>124.3</v>
      </c>
      <c r="Q112" s="121">
        <v>133</v>
      </c>
      <c r="R112" s="121">
        <v>303.39999999999998</v>
      </c>
      <c r="S112" s="123"/>
      <c r="T112" s="121"/>
      <c r="U112" s="121"/>
      <c r="V112" s="121"/>
      <c r="W112" s="121">
        <v>99.8</v>
      </c>
      <c r="X112" s="121">
        <v>100.7</v>
      </c>
      <c r="Y112" s="121">
        <v>133.9</v>
      </c>
      <c r="Z112" s="121">
        <v>187.5</v>
      </c>
      <c r="AA112" s="121"/>
      <c r="AB112" s="121"/>
      <c r="AC112" s="121"/>
      <c r="AD112" s="121"/>
      <c r="AE112" s="121">
        <v>99.3</v>
      </c>
      <c r="AF112" s="121">
        <v>101.1</v>
      </c>
      <c r="AG112" s="121">
        <v>136.4</v>
      </c>
      <c r="AH112" s="121">
        <v>146</v>
      </c>
    </row>
    <row r="113" spans="1:34">
      <c r="A113" s="126">
        <v>2001</v>
      </c>
      <c r="B113" s="123"/>
      <c r="C113" s="123"/>
      <c r="D113" s="123"/>
      <c r="E113" s="123"/>
      <c r="F113" s="123">
        <v>99.9</v>
      </c>
      <c r="G113" s="123">
        <v>101.5</v>
      </c>
      <c r="H113" s="123">
        <v>131.6</v>
      </c>
      <c r="I113" s="123">
        <v>138.1</v>
      </c>
      <c r="J113" s="123"/>
      <c r="K113" s="131"/>
      <c r="L113" s="123"/>
      <c r="M113" s="123"/>
      <c r="N113" s="123">
        <v>100.6</v>
      </c>
      <c r="O113" s="123">
        <v>102.13</v>
      </c>
      <c r="P113" s="123">
        <v>124.3</v>
      </c>
      <c r="Q113" s="123">
        <v>133</v>
      </c>
      <c r="R113" s="123">
        <v>303.39999999999998</v>
      </c>
      <c r="S113" s="121"/>
      <c r="T113" s="123"/>
      <c r="U113" s="123"/>
      <c r="V113" s="123"/>
      <c r="W113" s="123">
        <v>99.8</v>
      </c>
      <c r="X113" s="123">
        <v>100.7</v>
      </c>
      <c r="Y113" s="123">
        <v>133.9</v>
      </c>
      <c r="Z113" s="123">
        <v>187.5</v>
      </c>
      <c r="AA113" s="123"/>
      <c r="AB113" s="123"/>
      <c r="AC113" s="123"/>
      <c r="AD113" s="123"/>
      <c r="AE113" s="123">
        <v>99.5</v>
      </c>
      <c r="AF113" s="123">
        <v>101.3</v>
      </c>
      <c r="AG113" s="123">
        <v>136.69999999999999</v>
      </c>
      <c r="AH113" s="123">
        <v>146.30000000000001</v>
      </c>
    </row>
    <row r="114" spans="1:34">
      <c r="A114" s="126">
        <v>4</v>
      </c>
      <c r="B114" s="121"/>
      <c r="C114" s="121"/>
      <c r="D114" s="121"/>
      <c r="E114" s="121"/>
      <c r="F114" s="121">
        <v>99.6</v>
      </c>
      <c r="G114" s="121">
        <v>101.2</v>
      </c>
      <c r="H114" s="121">
        <v>131.19999999999999</v>
      </c>
      <c r="I114" s="121">
        <v>137.69999999999999</v>
      </c>
      <c r="J114" s="121"/>
      <c r="K114" s="130"/>
      <c r="L114" s="121"/>
      <c r="M114" s="121"/>
      <c r="N114" s="121">
        <v>100.4</v>
      </c>
      <c r="O114" s="121">
        <v>101.9</v>
      </c>
      <c r="P114" s="121">
        <v>124.1</v>
      </c>
      <c r="Q114" s="121">
        <v>132.69999999999999</v>
      </c>
      <c r="R114" s="121">
        <v>302.8</v>
      </c>
      <c r="S114" s="121"/>
      <c r="T114" s="121"/>
      <c r="U114" s="121"/>
      <c r="V114" s="121"/>
      <c r="W114" s="121">
        <v>99.3</v>
      </c>
      <c r="X114" s="121">
        <v>100.2</v>
      </c>
      <c r="Y114" s="121">
        <v>133.30000000000001</v>
      </c>
      <c r="Z114" s="121">
        <v>186.6</v>
      </c>
      <c r="AA114" s="121"/>
      <c r="AB114" s="121"/>
      <c r="AC114" s="121"/>
      <c r="AD114" s="121"/>
      <c r="AE114" s="121">
        <v>99.2</v>
      </c>
      <c r="AF114" s="121">
        <v>101</v>
      </c>
      <c r="AG114" s="121">
        <v>136.30000000000001</v>
      </c>
      <c r="AH114" s="121">
        <v>145.80000000000001</v>
      </c>
    </row>
    <row r="115" spans="1:34">
      <c r="A115" s="126">
        <v>3</v>
      </c>
      <c r="B115" s="121"/>
      <c r="C115" s="121"/>
      <c r="D115" s="121"/>
      <c r="E115" s="121"/>
      <c r="F115" s="121">
        <v>99.8</v>
      </c>
      <c r="G115" s="121">
        <v>101.4</v>
      </c>
      <c r="H115" s="121">
        <v>131.4</v>
      </c>
      <c r="I115" s="121">
        <v>138</v>
      </c>
      <c r="J115" s="121"/>
      <c r="K115" s="130"/>
      <c r="L115" s="121"/>
      <c r="M115" s="121"/>
      <c r="N115" s="121">
        <v>100.7</v>
      </c>
      <c r="O115" s="121">
        <v>102.2</v>
      </c>
      <c r="P115" s="121">
        <v>124.5</v>
      </c>
      <c r="Q115" s="121">
        <v>133.1</v>
      </c>
      <c r="R115" s="121">
        <v>303.7</v>
      </c>
      <c r="S115" s="121"/>
      <c r="T115" s="121"/>
      <c r="U115" s="121"/>
      <c r="V115" s="121"/>
      <c r="W115" s="121">
        <v>99.7</v>
      </c>
      <c r="X115" s="121">
        <v>100.6</v>
      </c>
      <c r="Y115" s="121">
        <v>133.80000000000001</v>
      </c>
      <c r="Z115" s="121">
        <v>187.3</v>
      </c>
      <c r="AA115" s="121"/>
      <c r="AB115" s="121"/>
      <c r="AC115" s="121"/>
      <c r="AD115" s="121"/>
      <c r="AE115" s="121">
        <v>99.4</v>
      </c>
      <c r="AF115" s="121">
        <v>101.2</v>
      </c>
      <c r="AG115" s="121">
        <v>136.6</v>
      </c>
      <c r="AH115" s="121">
        <v>146.1</v>
      </c>
    </row>
    <row r="116" spans="1:34">
      <c r="A116" s="126">
        <v>2</v>
      </c>
      <c r="B116" s="121"/>
      <c r="C116" s="121"/>
      <c r="D116" s="121"/>
      <c r="E116" s="121"/>
      <c r="F116" s="121">
        <v>99.9</v>
      </c>
      <c r="G116" s="121">
        <v>101.5</v>
      </c>
      <c r="H116" s="121">
        <v>131.6</v>
      </c>
      <c r="I116" s="121">
        <v>138.19999999999999</v>
      </c>
      <c r="J116" s="121"/>
      <c r="K116" s="130"/>
      <c r="L116" s="121"/>
      <c r="M116" s="121"/>
      <c r="N116" s="121">
        <v>100.5</v>
      </c>
      <c r="O116" s="121">
        <v>102</v>
      </c>
      <c r="P116" s="121">
        <v>124.2</v>
      </c>
      <c r="Q116" s="121">
        <v>132.9</v>
      </c>
      <c r="R116" s="121">
        <v>303.10000000000002</v>
      </c>
      <c r="S116" s="121"/>
      <c r="T116" s="121"/>
      <c r="U116" s="121"/>
      <c r="V116" s="121"/>
      <c r="W116" s="121">
        <v>99.9</v>
      </c>
      <c r="X116" s="121">
        <v>100.8</v>
      </c>
      <c r="Y116" s="121">
        <v>134.1</v>
      </c>
      <c r="Z116" s="121">
        <v>187.7</v>
      </c>
      <c r="AA116" s="121"/>
      <c r="AB116" s="121"/>
      <c r="AC116" s="121"/>
      <c r="AD116" s="121"/>
      <c r="AE116" s="121">
        <v>99.6</v>
      </c>
      <c r="AF116" s="121">
        <v>101.4</v>
      </c>
      <c r="AG116" s="121">
        <v>136.9</v>
      </c>
      <c r="AH116" s="121">
        <v>146.4</v>
      </c>
    </row>
    <row r="117" spans="1:34">
      <c r="A117" s="126">
        <v>1</v>
      </c>
      <c r="B117" s="121"/>
      <c r="C117" s="121"/>
      <c r="D117" s="121"/>
      <c r="E117" s="121"/>
      <c r="F117" s="121">
        <v>100.2</v>
      </c>
      <c r="G117" s="121">
        <v>101.8</v>
      </c>
      <c r="H117" s="121">
        <v>132</v>
      </c>
      <c r="I117" s="121">
        <v>138.6</v>
      </c>
      <c r="J117" s="121"/>
      <c r="K117" s="130"/>
      <c r="L117" s="121"/>
      <c r="M117" s="121"/>
      <c r="N117" s="121">
        <v>100.8</v>
      </c>
      <c r="O117" s="121">
        <v>102.3</v>
      </c>
      <c r="P117" s="121">
        <v>124.6</v>
      </c>
      <c r="Q117" s="121">
        <v>133.30000000000001</v>
      </c>
      <c r="R117" s="121">
        <v>304</v>
      </c>
      <c r="S117" s="123"/>
      <c r="T117" s="121"/>
      <c r="U117" s="121"/>
      <c r="V117" s="121"/>
      <c r="W117" s="121">
        <v>100.2</v>
      </c>
      <c r="X117" s="121">
        <v>101.1</v>
      </c>
      <c r="Y117" s="121">
        <v>134.5</v>
      </c>
      <c r="Z117" s="121">
        <v>188.3</v>
      </c>
      <c r="AA117" s="121"/>
      <c r="AB117" s="121"/>
      <c r="AC117" s="121"/>
      <c r="AD117" s="121"/>
      <c r="AE117" s="121">
        <v>99.9</v>
      </c>
      <c r="AF117" s="121">
        <v>101.7</v>
      </c>
      <c r="AG117" s="121">
        <v>137.30000000000001</v>
      </c>
      <c r="AH117" s="121">
        <v>146.9</v>
      </c>
    </row>
    <row r="118" spans="1:34">
      <c r="A118" s="126">
        <v>2000</v>
      </c>
      <c r="B118" s="123"/>
      <c r="C118" s="123"/>
      <c r="D118" s="123"/>
      <c r="E118" s="123"/>
      <c r="F118" s="123">
        <v>100</v>
      </c>
      <c r="G118" s="123">
        <v>101.6</v>
      </c>
      <c r="H118" s="123">
        <v>131.69999999999999</v>
      </c>
      <c r="I118" s="123">
        <v>138.30000000000001</v>
      </c>
      <c r="J118" s="123"/>
      <c r="K118" s="131"/>
      <c r="L118" s="123"/>
      <c r="M118" s="123"/>
      <c r="N118" s="123">
        <v>99.974999999999994</v>
      </c>
      <c r="O118" s="123">
        <v>101.5</v>
      </c>
      <c r="P118" s="123">
        <v>123.6</v>
      </c>
      <c r="Q118" s="123">
        <v>132.19999999999999</v>
      </c>
      <c r="R118" s="123">
        <v>301.60000000000002</v>
      </c>
      <c r="S118" s="121"/>
      <c r="T118" s="123"/>
      <c r="U118" s="123"/>
      <c r="V118" s="123"/>
      <c r="W118" s="123">
        <v>100</v>
      </c>
      <c r="X118" s="123">
        <v>100.9</v>
      </c>
      <c r="Y118" s="123">
        <v>134.19999999999999</v>
      </c>
      <c r="Z118" s="123">
        <v>187.9</v>
      </c>
      <c r="AA118" s="123"/>
      <c r="AB118" s="123"/>
      <c r="AC118" s="123"/>
      <c r="AD118" s="123"/>
      <c r="AE118" s="123">
        <v>100</v>
      </c>
      <c r="AF118" s="123">
        <v>101.8</v>
      </c>
      <c r="AG118" s="123">
        <v>137.4</v>
      </c>
      <c r="AH118" s="123">
        <v>147</v>
      </c>
    </row>
    <row r="119" spans="1:34">
      <c r="A119" s="126">
        <v>4</v>
      </c>
      <c r="B119" s="121"/>
      <c r="C119" s="121"/>
      <c r="D119" s="121"/>
      <c r="E119" s="121"/>
      <c r="F119" s="121">
        <v>100.5</v>
      </c>
      <c r="G119" s="121">
        <v>102.1</v>
      </c>
      <c r="H119" s="121">
        <v>132.30000000000001</v>
      </c>
      <c r="I119" s="121">
        <v>139</v>
      </c>
      <c r="J119" s="121"/>
      <c r="K119" s="130"/>
      <c r="L119" s="121"/>
      <c r="M119" s="121"/>
      <c r="N119" s="121">
        <v>101</v>
      </c>
      <c r="O119" s="121">
        <v>102.5</v>
      </c>
      <c r="P119" s="121">
        <v>124.8</v>
      </c>
      <c r="Q119" s="121">
        <v>133.6</v>
      </c>
      <c r="R119" s="121">
        <v>304.60000000000002</v>
      </c>
      <c r="S119" s="121"/>
      <c r="T119" s="121"/>
      <c r="U119" s="121"/>
      <c r="V119" s="121"/>
      <c r="W119" s="121">
        <v>100.4</v>
      </c>
      <c r="X119" s="121">
        <v>101.3</v>
      </c>
      <c r="Y119" s="121">
        <v>134.69999999999999</v>
      </c>
      <c r="Z119" s="121">
        <v>188.6</v>
      </c>
      <c r="AA119" s="121"/>
      <c r="AB119" s="121"/>
      <c r="AC119" s="121"/>
      <c r="AD119" s="121"/>
      <c r="AE119" s="121">
        <v>100.2</v>
      </c>
      <c r="AF119" s="121">
        <v>101.9</v>
      </c>
      <c r="AG119" s="121">
        <v>137.6</v>
      </c>
      <c r="AH119" s="121">
        <v>147.19999999999999</v>
      </c>
    </row>
    <row r="120" spans="1:34">
      <c r="A120" s="126">
        <v>3</v>
      </c>
      <c r="B120" s="121"/>
      <c r="C120" s="121"/>
      <c r="D120" s="121"/>
      <c r="E120" s="121"/>
      <c r="F120" s="121">
        <v>100.2</v>
      </c>
      <c r="G120" s="121">
        <v>101.8</v>
      </c>
      <c r="H120" s="121">
        <v>131.9</v>
      </c>
      <c r="I120" s="121">
        <v>138.5</v>
      </c>
      <c r="J120" s="121"/>
      <c r="K120" s="130"/>
      <c r="L120" s="121"/>
      <c r="M120" s="121"/>
      <c r="N120" s="121">
        <v>100.3</v>
      </c>
      <c r="O120" s="121">
        <v>101.8</v>
      </c>
      <c r="P120" s="121">
        <v>124</v>
      </c>
      <c r="Q120" s="121">
        <v>132.6</v>
      </c>
      <c r="R120" s="121">
        <v>302.5</v>
      </c>
      <c r="S120" s="121"/>
      <c r="T120" s="121"/>
      <c r="U120" s="121"/>
      <c r="V120" s="121"/>
      <c r="W120" s="121">
        <v>100.3</v>
      </c>
      <c r="X120" s="121">
        <v>101.2</v>
      </c>
      <c r="Y120" s="121">
        <v>134.6</v>
      </c>
      <c r="Z120" s="121">
        <v>188.4</v>
      </c>
      <c r="AA120" s="121"/>
      <c r="AB120" s="121"/>
      <c r="AC120" s="121"/>
      <c r="AD120" s="121"/>
      <c r="AE120" s="121">
        <v>100.1</v>
      </c>
      <c r="AF120" s="121">
        <v>101.9</v>
      </c>
      <c r="AG120" s="121">
        <v>137.6</v>
      </c>
      <c r="AH120" s="121">
        <v>147.19999999999999</v>
      </c>
    </row>
    <row r="121" spans="1:34">
      <c r="A121" s="126">
        <v>2</v>
      </c>
      <c r="B121" s="121"/>
      <c r="C121" s="121"/>
      <c r="D121" s="121"/>
      <c r="E121" s="121"/>
      <c r="F121" s="121">
        <v>99.7</v>
      </c>
      <c r="G121" s="121">
        <v>101.3</v>
      </c>
      <c r="H121" s="121">
        <v>131.30000000000001</v>
      </c>
      <c r="I121" s="121">
        <v>137.9</v>
      </c>
      <c r="J121" s="121"/>
      <c r="K121" s="130"/>
      <c r="L121" s="121"/>
      <c r="M121" s="121"/>
      <c r="N121" s="121">
        <v>99.4</v>
      </c>
      <c r="O121" s="121">
        <v>100.9</v>
      </c>
      <c r="P121" s="121">
        <v>122.9</v>
      </c>
      <c r="Q121" s="121">
        <v>131.5</v>
      </c>
      <c r="R121" s="121">
        <v>299.89999999999998</v>
      </c>
      <c r="S121" s="121"/>
      <c r="T121" s="121"/>
      <c r="U121" s="121"/>
      <c r="V121" s="121"/>
      <c r="W121" s="121">
        <v>99.7</v>
      </c>
      <c r="X121" s="121">
        <v>100.6</v>
      </c>
      <c r="Y121" s="121">
        <v>133.80000000000001</v>
      </c>
      <c r="Z121" s="121">
        <v>187.3</v>
      </c>
      <c r="AA121" s="121"/>
      <c r="AB121" s="121"/>
      <c r="AC121" s="121"/>
      <c r="AD121" s="121"/>
      <c r="AE121" s="121">
        <v>99.9</v>
      </c>
      <c r="AF121" s="121">
        <v>101.6</v>
      </c>
      <c r="AG121" s="121">
        <v>137.19999999999999</v>
      </c>
      <c r="AH121" s="121">
        <v>146.80000000000001</v>
      </c>
    </row>
    <row r="122" spans="1:34">
      <c r="A122" s="126">
        <v>1</v>
      </c>
      <c r="B122" s="121"/>
      <c r="C122" s="121"/>
      <c r="D122" s="121"/>
      <c r="E122" s="121"/>
      <c r="F122" s="121">
        <v>99.6</v>
      </c>
      <c r="G122" s="121">
        <v>101.3</v>
      </c>
      <c r="H122" s="121">
        <v>131.30000000000001</v>
      </c>
      <c r="I122" s="121">
        <v>137.9</v>
      </c>
      <c r="J122" s="121"/>
      <c r="K122" s="130"/>
      <c r="L122" s="121"/>
      <c r="M122" s="121"/>
      <c r="N122" s="121">
        <v>99.2</v>
      </c>
      <c r="O122" s="121">
        <v>100.7</v>
      </c>
      <c r="P122" s="121">
        <v>122.7</v>
      </c>
      <c r="Q122" s="121">
        <v>131.19999999999999</v>
      </c>
      <c r="R122" s="121">
        <v>299.3</v>
      </c>
      <c r="S122" s="123"/>
      <c r="T122" s="121"/>
      <c r="U122" s="121"/>
      <c r="V122" s="121"/>
      <c r="W122" s="121">
        <v>99.6</v>
      </c>
      <c r="X122" s="121">
        <v>100.5</v>
      </c>
      <c r="Y122" s="121">
        <v>133.69999999999999</v>
      </c>
      <c r="Z122" s="121">
        <v>187.1</v>
      </c>
      <c r="AA122" s="121"/>
      <c r="AB122" s="121"/>
      <c r="AC122" s="121"/>
      <c r="AD122" s="121"/>
      <c r="AE122" s="121">
        <v>99.8</v>
      </c>
      <c r="AF122" s="121">
        <v>101.6</v>
      </c>
      <c r="AG122" s="121">
        <v>137.19999999999999</v>
      </c>
      <c r="AH122" s="121">
        <v>146.80000000000001</v>
      </c>
    </row>
    <row r="123" spans="1:34">
      <c r="A123" s="126">
        <v>1999</v>
      </c>
      <c r="B123" s="123"/>
      <c r="C123" s="123"/>
      <c r="D123" s="123"/>
      <c r="E123" s="123"/>
      <c r="F123" s="123"/>
      <c r="G123" s="123">
        <v>101.4</v>
      </c>
      <c r="H123" s="123">
        <v>131.4</v>
      </c>
      <c r="I123" s="123">
        <v>138</v>
      </c>
      <c r="J123" s="123"/>
      <c r="K123" s="131"/>
      <c r="L123" s="123"/>
      <c r="M123" s="123"/>
      <c r="N123" s="123"/>
      <c r="O123" s="123">
        <v>100.7</v>
      </c>
      <c r="P123" s="123">
        <v>122.6</v>
      </c>
      <c r="Q123" s="123">
        <v>131.1</v>
      </c>
      <c r="R123" s="123">
        <v>299.10000000000002</v>
      </c>
      <c r="S123" s="121"/>
      <c r="T123" s="123"/>
      <c r="U123" s="123"/>
      <c r="V123" s="123"/>
      <c r="W123" s="123"/>
      <c r="X123" s="123">
        <v>100.5</v>
      </c>
      <c r="Y123" s="123">
        <v>133.69999999999999</v>
      </c>
      <c r="Z123" s="123">
        <v>187.1</v>
      </c>
      <c r="AA123" s="123"/>
      <c r="AB123" s="123"/>
      <c r="AC123" s="123"/>
      <c r="AD123" s="123"/>
      <c r="AE123" s="123"/>
      <c r="AF123" s="123">
        <v>101.8</v>
      </c>
      <c r="AG123" s="123">
        <v>137.5</v>
      </c>
      <c r="AH123" s="123">
        <v>147.1</v>
      </c>
    </row>
    <row r="124" spans="1:34">
      <c r="A124" s="126">
        <v>4</v>
      </c>
      <c r="B124" s="121"/>
      <c r="C124" s="121"/>
      <c r="D124" s="121"/>
      <c r="E124" s="121"/>
      <c r="F124" s="121"/>
      <c r="G124" s="121">
        <v>101.3</v>
      </c>
      <c r="H124" s="121">
        <v>131.30000000000001</v>
      </c>
      <c r="I124" s="121">
        <v>137.9</v>
      </c>
      <c r="J124" s="121"/>
      <c r="K124" s="130"/>
      <c r="L124" s="121"/>
      <c r="M124" s="121"/>
      <c r="N124" s="121"/>
      <c r="O124" s="121">
        <v>101</v>
      </c>
      <c r="P124" s="121">
        <v>123</v>
      </c>
      <c r="Q124" s="121">
        <v>131.6</v>
      </c>
      <c r="R124" s="121">
        <v>300.2</v>
      </c>
      <c r="S124" s="121"/>
      <c r="T124" s="121"/>
      <c r="U124" s="121"/>
      <c r="V124" s="121"/>
      <c r="W124" s="121"/>
      <c r="X124" s="121">
        <v>100.4</v>
      </c>
      <c r="Y124" s="121">
        <v>133.5</v>
      </c>
      <c r="Z124" s="121">
        <v>186.9</v>
      </c>
      <c r="AA124" s="121"/>
      <c r="AB124" s="121"/>
      <c r="AC124" s="121"/>
      <c r="AD124" s="121"/>
      <c r="AE124" s="121"/>
      <c r="AF124" s="121">
        <v>101.5</v>
      </c>
      <c r="AG124" s="121">
        <v>137</v>
      </c>
      <c r="AH124" s="121">
        <v>146.69999999999999</v>
      </c>
    </row>
    <row r="125" spans="1:34">
      <c r="A125" s="126">
        <v>3</v>
      </c>
      <c r="B125" s="121"/>
      <c r="C125" s="121"/>
      <c r="D125" s="121"/>
      <c r="E125" s="121"/>
      <c r="F125" s="121"/>
      <c r="G125" s="121">
        <v>101.3</v>
      </c>
      <c r="H125" s="121">
        <v>131.30000000000001</v>
      </c>
      <c r="I125" s="121">
        <v>137.9</v>
      </c>
      <c r="J125" s="121"/>
      <c r="K125" s="130"/>
      <c r="L125" s="121"/>
      <c r="M125" s="121"/>
      <c r="N125" s="121"/>
      <c r="O125" s="121">
        <v>100.8</v>
      </c>
      <c r="P125" s="121">
        <v>122.8</v>
      </c>
      <c r="Q125" s="121">
        <v>131.30000000000001</v>
      </c>
      <c r="R125" s="121">
        <v>299.60000000000002</v>
      </c>
      <c r="S125" s="121"/>
      <c r="T125" s="121"/>
      <c r="U125" s="121"/>
      <c r="V125" s="121"/>
      <c r="W125" s="121"/>
      <c r="X125" s="121">
        <v>100.7</v>
      </c>
      <c r="Y125" s="121">
        <v>133.9</v>
      </c>
      <c r="Z125" s="121">
        <v>187.5</v>
      </c>
      <c r="AA125" s="121"/>
      <c r="AB125" s="121"/>
      <c r="AC125" s="121"/>
      <c r="AD125" s="121"/>
      <c r="AE125" s="121"/>
      <c r="AF125" s="121">
        <v>101.6</v>
      </c>
      <c r="AG125" s="121">
        <v>137.19999999999999</v>
      </c>
      <c r="AH125" s="121">
        <v>146.80000000000001</v>
      </c>
    </row>
    <row r="126" spans="1:34">
      <c r="A126" s="126">
        <v>2</v>
      </c>
      <c r="B126" s="121"/>
      <c r="C126" s="121"/>
      <c r="D126" s="121"/>
      <c r="E126" s="121"/>
      <c r="F126" s="121"/>
      <c r="G126" s="121">
        <v>101.2</v>
      </c>
      <c r="H126" s="121">
        <v>131.19999999999999</v>
      </c>
      <c r="I126" s="121">
        <v>137.69999999999999</v>
      </c>
      <c r="J126" s="121"/>
      <c r="K126" s="130"/>
      <c r="L126" s="121"/>
      <c r="M126" s="121"/>
      <c r="N126" s="121"/>
      <c r="O126" s="121">
        <v>100.2</v>
      </c>
      <c r="P126" s="121">
        <v>122</v>
      </c>
      <c r="Q126" s="121">
        <v>130.6</v>
      </c>
      <c r="R126" s="121">
        <v>297.8</v>
      </c>
      <c r="S126" s="121"/>
      <c r="T126" s="121"/>
      <c r="U126" s="121"/>
      <c r="V126" s="121"/>
      <c r="W126" s="121"/>
      <c r="X126" s="121">
        <v>100.3</v>
      </c>
      <c r="Y126" s="121">
        <v>133.4</v>
      </c>
      <c r="Z126" s="121">
        <v>186.8</v>
      </c>
      <c r="AA126" s="121"/>
      <c r="AB126" s="121"/>
      <c r="AC126" s="121"/>
      <c r="AD126" s="121"/>
      <c r="AE126" s="121"/>
      <c r="AF126" s="121">
        <v>101.8</v>
      </c>
      <c r="AG126" s="121">
        <v>137.4</v>
      </c>
      <c r="AH126" s="121">
        <v>147.1</v>
      </c>
    </row>
    <row r="127" spans="1:34">
      <c r="A127" s="126">
        <v>1</v>
      </c>
      <c r="B127" s="121"/>
      <c r="C127" s="121"/>
      <c r="D127" s="121"/>
      <c r="E127" s="121"/>
      <c r="F127" s="121"/>
      <c r="G127" s="121">
        <v>101.8</v>
      </c>
      <c r="H127" s="121">
        <v>131.9</v>
      </c>
      <c r="I127" s="121">
        <v>138.5</v>
      </c>
      <c r="J127" s="121"/>
      <c r="K127" s="130"/>
      <c r="L127" s="121"/>
      <c r="M127" s="121"/>
      <c r="N127" s="121"/>
      <c r="O127" s="121">
        <v>100.6</v>
      </c>
      <c r="P127" s="121">
        <v>122.5</v>
      </c>
      <c r="Q127" s="121">
        <v>131.1</v>
      </c>
      <c r="R127" s="121">
        <v>299</v>
      </c>
      <c r="S127" s="123"/>
      <c r="T127" s="121"/>
      <c r="U127" s="121"/>
      <c r="V127" s="121"/>
      <c r="W127" s="121"/>
      <c r="X127" s="121">
        <v>100.6</v>
      </c>
      <c r="Y127" s="121">
        <v>133.80000000000001</v>
      </c>
      <c r="Z127" s="121">
        <v>187.3</v>
      </c>
      <c r="AA127" s="121"/>
      <c r="AB127" s="121"/>
      <c r="AC127" s="121"/>
      <c r="AD127" s="121"/>
      <c r="AE127" s="121"/>
      <c r="AF127" s="121">
        <v>102.4</v>
      </c>
      <c r="AG127" s="121">
        <v>138.19999999999999</v>
      </c>
      <c r="AH127" s="121">
        <v>148</v>
      </c>
    </row>
    <row r="128" spans="1:34">
      <c r="A128" s="126">
        <v>1998</v>
      </c>
      <c r="B128" s="123"/>
      <c r="C128" s="123"/>
      <c r="D128" s="123"/>
      <c r="E128" s="123"/>
      <c r="F128" s="123"/>
      <c r="G128" s="123">
        <v>102.6</v>
      </c>
      <c r="H128" s="123">
        <v>133</v>
      </c>
      <c r="I128" s="123">
        <v>139.6</v>
      </c>
      <c r="J128" s="123"/>
      <c r="K128" s="131"/>
      <c r="L128" s="123"/>
      <c r="M128" s="123"/>
      <c r="N128" s="123"/>
      <c r="O128" s="123">
        <v>101.9</v>
      </c>
      <c r="P128" s="123">
        <v>124.1</v>
      </c>
      <c r="Q128" s="123">
        <v>132.69999999999999</v>
      </c>
      <c r="R128" s="123">
        <v>302.8</v>
      </c>
      <c r="S128" s="121"/>
      <c r="T128" s="123"/>
      <c r="U128" s="123"/>
      <c r="V128" s="123"/>
      <c r="W128" s="123"/>
      <c r="X128" s="123">
        <v>101.4</v>
      </c>
      <c r="Y128" s="123">
        <v>134.9</v>
      </c>
      <c r="Z128" s="123">
        <v>188.9</v>
      </c>
      <c r="AA128" s="123"/>
      <c r="AB128" s="123"/>
      <c r="AC128" s="123"/>
      <c r="AD128" s="123"/>
      <c r="AE128" s="123"/>
      <c r="AF128" s="123">
        <v>103</v>
      </c>
      <c r="AG128" s="123">
        <v>139.05000000000001</v>
      </c>
      <c r="AH128" s="123">
        <v>148.80000000000001</v>
      </c>
    </row>
    <row r="129" spans="1:34">
      <c r="A129" s="126">
        <v>4</v>
      </c>
      <c r="B129" s="121"/>
      <c r="C129" s="121"/>
      <c r="D129" s="121"/>
      <c r="E129" s="121"/>
      <c r="F129" s="121"/>
      <c r="G129" s="121">
        <v>102.2</v>
      </c>
      <c r="H129" s="121">
        <v>132.5</v>
      </c>
      <c r="I129" s="121">
        <v>139.1</v>
      </c>
      <c r="J129" s="121"/>
      <c r="K129" s="130"/>
      <c r="L129" s="121"/>
      <c r="M129" s="121"/>
      <c r="N129" s="121"/>
      <c r="O129" s="121">
        <v>101</v>
      </c>
      <c r="P129" s="121">
        <v>123</v>
      </c>
      <c r="Q129" s="121">
        <v>131.6</v>
      </c>
      <c r="R129" s="121">
        <v>300.2</v>
      </c>
      <c r="S129" s="121"/>
      <c r="T129" s="121"/>
      <c r="U129" s="121"/>
      <c r="V129" s="121"/>
      <c r="W129" s="121"/>
      <c r="X129" s="121">
        <v>101.2</v>
      </c>
      <c r="Y129" s="121">
        <v>134.6</v>
      </c>
      <c r="Z129" s="121">
        <v>188.4</v>
      </c>
      <c r="AA129" s="121"/>
      <c r="AB129" s="121"/>
      <c r="AC129" s="121"/>
      <c r="AD129" s="121"/>
      <c r="AE129" s="121"/>
      <c r="AF129" s="121">
        <v>102.8</v>
      </c>
      <c r="AG129" s="121">
        <v>138.80000000000001</v>
      </c>
      <c r="AH129" s="121">
        <v>148.5</v>
      </c>
    </row>
    <row r="130" spans="1:34">
      <c r="A130" s="126">
        <v>3</v>
      </c>
      <c r="B130" s="121"/>
      <c r="C130" s="121"/>
      <c r="D130" s="121"/>
      <c r="E130" s="121"/>
      <c r="F130" s="121"/>
      <c r="G130" s="121">
        <v>102.6</v>
      </c>
      <c r="H130" s="121">
        <v>133</v>
      </c>
      <c r="I130" s="121">
        <v>139.6</v>
      </c>
      <c r="J130" s="121"/>
      <c r="K130" s="130"/>
      <c r="L130" s="121"/>
      <c r="M130" s="121"/>
      <c r="N130" s="121"/>
      <c r="O130" s="121">
        <v>101.7</v>
      </c>
      <c r="P130" s="121">
        <v>123.9</v>
      </c>
      <c r="Q130" s="121">
        <v>132.5</v>
      </c>
      <c r="R130" s="121">
        <v>302.3</v>
      </c>
      <c r="S130" s="121"/>
      <c r="T130" s="121"/>
      <c r="U130" s="121"/>
      <c r="V130" s="121"/>
      <c r="W130" s="121"/>
      <c r="X130" s="121">
        <v>101.6</v>
      </c>
      <c r="Y130" s="121">
        <v>135.1</v>
      </c>
      <c r="Z130" s="121">
        <v>189.2</v>
      </c>
      <c r="AA130" s="121"/>
      <c r="AB130" s="121"/>
      <c r="AC130" s="121"/>
      <c r="AD130" s="121"/>
      <c r="AE130" s="121"/>
      <c r="AF130" s="121">
        <v>103.1</v>
      </c>
      <c r="AG130" s="121">
        <v>139.19999999999999</v>
      </c>
      <c r="AH130" s="121">
        <v>149</v>
      </c>
    </row>
    <row r="131" spans="1:34">
      <c r="A131" s="126">
        <v>2</v>
      </c>
      <c r="B131" s="121"/>
      <c r="C131" s="121"/>
      <c r="D131" s="121"/>
      <c r="E131" s="121"/>
      <c r="F131" s="121"/>
      <c r="G131" s="121">
        <v>102.6</v>
      </c>
      <c r="H131" s="121">
        <v>133</v>
      </c>
      <c r="I131" s="121">
        <v>139.69999999999999</v>
      </c>
      <c r="J131" s="121"/>
      <c r="K131" s="130"/>
      <c r="L131" s="121"/>
      <c r="M131" s="121"/>
      <c r="N131" s="121"/>
      <c r="O131" s="121">
        <v>102</v>
      </c>
      <c r="P131" s="121">
        <v>124.2</v>
      </c>
      <c r="Q131" s="121">
        <v>132.9</v>
      </c>
      <c r="R131" s="121">
        <v>303.10000000000002</v>
      </c>
      <c r="S131" s="121"/>
      <c r="T131" s="121"/>
      <c r="U131" s="121"/>
      <c r="V131" s="121"/>
      <c r="W131" s="121"/>
      <c r="X131" s="121">
        <v>101.4</v>
      </c>
      <c r="Y131" s="121">
        <v>134.9</v>
      </c>
      <c r="Z131" s="121">
        <v>188.8</v>
      </c>
      <c r="AA131" s="121"/>
      <c r="AB131" s="121"/>
      <c r="AC131" s="121"/>
      <c r="AD131" s="121"/>
      <c r="AE131" s="121"/>
      <c r="AF131" s="121">
        <v>103</v>
      </c>
      <c r="AG131" s="121">
        <v>139.1</v>
      </c>
      <c r="AH131" s="121">
        <v>148.80000000000001</v>
      </c>
    </row>
    <row r="132" spans="1:34">
      <c r="A132" s="126">
        <v>1</v>
      </c>
      <c r="B132" s="121"/>
      <c r="C132" s="121"/>
      <c r="D132" s="121"/>
      <c r="E132" s="121"/>
      <c r="F132" s="121"/>
      <c r="G132" s="121">
        <v>102.9</v>
      </c>
      <c r="H132" s="121">
        <v>133.30000000000001</v>
      </c>
      <c r="I132" s="121">
        <v>140</v>
      </c>
      <c r="J132" s="121"/>
      <c r="K132" s="130"/>
      <c r="L132" s="121"/>
      <c r="M132" s="121"/>
      <c r="N132" s="121"/>
      <c r="O132" s="121">
        <v>102.8</v>
      </c>
      <c r="P132" s="121">
        <v>125.2</v>
      </c>
      <c r="Q132" s="121">
        <v>133.9</v>
      </c>
      <c r="R132" s="121">
        <v>305.5</v>
      </c>
      <c r="S132" s="123"/>
      <c r="T132" s="121"/>
      <c r="U132" s="121"/>
      <c r="V132" s="121"/>
      <c r="W132" s="121"/>
      <c r="X132" s="121">
        <v>101.5</v>
      </c>
      <c r="Y132" s="121">
        <v>135</v>
      </c>
      <c r="Z132" s="121">
        <v>189</v>
      </c>
      <c r="AA132" s="121"/>
      <c r="AB132" s="121"/>
      <c r="AC132" s="121"/>
      <c r="AD132" s="121"/>
      <c r="AE132" s="121"/>
      <c r="AF132" s="121">
        <v>103</v>
      </c>
      <c r="AG132" s="121">
        <v>139.1</v>
      </c>
      <c r="AH132" s="121">
        <v>148.80000000000001</v>
      </c>
    </row>
    <row r="133" spans="1:34">
      <c r="A133" s="126">
        <v>1997</v>
      </c>
      <c r="B133" s="123"/>
      <c r="C133" s="123"/>
      <c r="D133" s="123"/>
      <c r="E133" s="123"/>
      <c r="F133" s="123"/>
      <c r="G133" s="123">
        <v>102.5</v>
      </c>
      <c r="H133" s="123">
        <v>132.80000000000001</v>
      </c>
      <c r="I133" s="123">
        <v>139.5</v>
      </c>
      <c r="J133" s="123"/>
      <c r="K133" s="131"/>
      <c r="L133" s="123"/>
      <c r="M133" s="123"/>
      <c r="N133" s="123"/>
      <c r="O133" s="123">
        <v>102.8</v>
      </c>
      <c r="P133" s="123">
        <v>125.2</v>
      </c>
      <c r="Q133" s="123">
        <v>133.9</v>
      </c>
      <c r="R133" s="123">
        <v>305.5</v>
      </c>
      <c r="S133" s="121"/>
      <c r="T133" s="123"/>
      <c r="U133" s="123"/>
      <c r="V133" s="123"/>
      <c r="W133" s="123"/>
      <c r="X133" s="123">
        <v>101.45</v>
      </c>
      <c r="Y133" s="123">
        <v>134.9</v>
      </c>
      <c r="Z133" s="123">
        <v>188.9</v>
      </c>
      <c r="AA133" s="123"/>
      <c r="AB133" s="123"/>
      <c r="AC133" s="123"/>
      <c r="AD133" s="123"/>
      <c r="AE133" s="123"/>
      <c r="AF133" s="123">
        <v>102.375</v>
      </c>
      <c r="AG133" s="123">
        <v>138.22499999999999</v>
      </c>
      <c r="AH133" s="123">
        <v>147.92500000000001</v>
      </c>
    </row>
    <row r="134" spans="1:34">
      <c r="A134" s="126">
        <v>4</v>
      </c>
      <c r="B134" s="121"/>
      <c r="C134" s="121"/>
      <c r="D134" s="121"/>
      <c r="E134" s="121"/>
      <c r="F134" s="121"/>
      <c r="G134" s="121">
        <v>102.9</v>
      </c>
      <c r="H134" s="121">
        <v>133.4</v>
      </c>
      <c r="I134" s="121">
        <v>140</v>
      </c>
      <c r="J134" s="121"/>
      <c r="K134" s="130"/>
      <c r="L134" s="121"/>
      <c r="M134" s="121"/>
      <c r="N134" s="121"/>
      <c r="O134" s="121">
        <v>102.9</v>
      </c>
      <c r="P134" s="121">
        <v>125.3</v>
      </c>
      <c r="Q134" s="121">
        <v>134.1</v>
      </c>
      <c r="R134" s="121">
        <v>305.8</v>
      </c>
      <c r="S134" s="121"/>
      <c r="T134" s="121"/>
      <c r="U134" s="121"/>
      <c r="V134" s="121"/>
      <c r="W134" s="121"/>
      <c r="X134" s="121">
        <v>101.4</v>
      </c>
      <c r="Y134" s="121">
        <v>134.9</v>
      </c>
      <c r="Z134" s="121">
        <v>188.8</v>
      </c>
      <c r="AA134" s="121"/>
      <c r="AB134" s="121"/>
      <c r="AC134" s="121"/>
      <c r="AD134" s="121"/>
      <c r="AE134" s="121"/>
      <c r="AF134" s="121">
        <v>103</v>
      </c>
      <c r="AG134" s="121">
        <v>139.1</v>
      </c>
      <c r="AH134" s="121">
        <v>148.80000000000001</v>
      </c>
    </row>
    <row r="135" spans="1:34">
      <c r="A135" s="126">
        <v>3</v>
      </c>
      <c r="B135" s="121"/>
      <c r="C135" s="121"/>
      <c r="D135" s="121"/>
      <c r="E135" s="121"/>
      <c r="F135" s="121"/>
      <c r="G135" s="121">
        <v>102.8</v>
      </c>
      <c r="H135" s="121">
        <v>133.19999999999999</v>
      </c>
      <c r="I135" s="121">
        <v>139.9</v>
      </c>
      <c r="J135" s="121"/>
      <c r="K135" s="130"/>
      <c r="L135" s="121"/>
      <c r="M135" s="121"/>
      <c r="N135" s="121"/>
      <c r="O135" s="121">
        <v>103.2</v>
      </c>
      <c r="P135" s="121">
        <v>125.7</v>
      </c>
      <c r="Q135" s="121">
        <v>134.5</v>
      </c>
      <c r="R135" s="121">
        <v>306.7</v>
      </c>
      <c r="S135" s="121"/>
      <c r="T135" s="121"/>
      <c r="U135" s="121"/>
      <c r="V135" s="121"/>
      <c r="W135" s="121"/>
      <c r="X135" s="121">
        <v>101.7</v>
      </c>
      <c r="Y135" s="121">
        <v>135.30000000000001</v>
      </c>
      <c r="Z135" s="121">
        <v>189.4</v>
      </c>
      <c r="AA135" s="121"/>
      <c r="AB135" s="121"/>
      <c r="AC135" s="121"/>
      <c r="AD135" s="121"/>
      <c r="AE135" s="121"/>
      <c r="AF135" s="121">
        <v>102.7</v>
      </c>
      <c r="AG135" s="121">
        <v>138.6</v>
      </c>
      <c r="AH135" s="121">
        <v>148.4</v>
      </c>
    </row>
    <row r="136" spans="1:34">
      <c r="A136" s="126">
        <v>2</v>
      </c>
      <c r="B136" s="121"/>
      <c r="C136" s="121"/>
      <c r="D136" s="121"/>
      <c r="E136" s="121"/>
      <c r="F136" s="121"/>
      <c r="G136" s="121">
        <v>102.4</v>
      </c>
      <c r="H136" s="121">
        <v>132.69999999999999</v>
      </c>
      <c r="I136" s="121">
        <v>139.4</v>
      </c>
      <c r="J136" s="121"/>
      <c r="K136" s="130"/>
      <c r="L136" s="121"/>
      <c r="M136" s="121"/>
      <c r="N136" s="121"/>
      <c r="O136" s="121">
        <v>103</v>
      </c>
      <c r="P136" s="121">
        <v>125.5</v>
      </c>
      <c r="Q136" s="121">
        <v>134.19999999999999</v>
      </c>
      <c r="R136" s="121">
        <v>306.10000000000002</v>
      </c>
      <c r="S136" s="121"/>
      <c r="T136" s="121"/>
      <c r="U136" s="121"/>
      <c r="V136" s="121"/>
      <c r="W136" s="121"/>
      <c r="X136" s="121">
        <v>101.5</v>
      </c>
      <c r="Y136" s="121">
        <v>135</v>
      </c>
      <c r="Z136" s="121">
        <v>189</v>
      </c>
      <c r="AA136" s="121"/>
      <c r="AB136" s="121"/>
      <c r="AC136" s="121"/>
      <c r="AD136" s="121"/>
      <c r="AE136" s="121"/>
      <c r="AF136" s="121">
        <v>102.2</v>
      </c>
      <c r="AG136" s="121">
        <v>138</v>
      </c>
      <c r="AH136" s="121">
        <v>147.69999999999999</v>
      </c>
    </row>
    <row r="137" spans="1:34">
      <c r="A137" s="126">
        <v>1</v>
      </c>
      <c r="B137" s="121"/>
      <c r="C137" s="121"/>
      <c r="D137" s="121"/>
      <c r="E137" s="121"/>
      <c r="F137" s="121"/>
      <c r="G137" s="121">
        <v>101.7</v>
      </c>
      <c r="H137" s="121">
        <v>131.9</v>
      </c>
      <c r="I137" s="121">
        <v>138.5</v>
      </c>
      <c r="J137" s="121"/>
      <c r="K137" s="130"/>
      <c r="L137" s="121"/>
      <c r="M137" s="121"/>
      <c r="N137" s="121"/>
      <c r="O137" s="121">
        <v>102.1</v>
      </c>
      <c r="P137" s="121">
        <v>124.4</v>
      </c>
      <c r="Q137" s="121">
        <v>133</v>
      </c>
      <c r="R137" s="121">
        <v>303.39999999999998</v>
      </c>
      <c r="S137" s="123"/>
      <c r="T137" s="121"/>
      <c r="U137" s="121"/>
      <c r="V137" s="121"/>
      <c r="W137" s="121"/>
      <c r="X137" s="121">
        <v>101.2</v>
      </c>
      <c r="Y137" s="121">
        <v>134.6</v>
      </c>
      <c r="Z137" s="121">
        <v>188.4</v>
      </c>
      <c r="AA137" s="121"/>
      <c r="AB137" s="121"/>
      <c r="AC137" s="121"/>
      <c r="AD137" s="121"/>
      <c r="AE137" s="121"/>
      <c r="AF137" s="121">
        <v>101.6</v>
      </c>
      <c r="AG137" s="121">
        <v>137.19999999999999</v>
      </c>
      <c r="AH137" s="121">
        <v>146.80000000000001</v>
      </c>
    </row>
    <row r="138" spans="1:34">
      <c r="A138" s="126">
        <v>1996</v>
      </c>
      <c r="B138" s="123"/>
      <c r="C138" s="123"/>
      <c r="D138" s="123"/>
      <c r="E138" s="123"/>
      <c r="F138" s="123"/>
      <c r="G138" s="123">
        <v>100</v>
      </c>
      <c r="H138" s="123">
        <v>129.6</v>
      </c>
      <c r="I138" s="123">
        <v>136.1</v>
      </c>
      <c r="J138" s="123"/>
      <c r="K138" s="131"/>
      <c r="L138" s="123"/>
      <c r="M138" s="123"/>
      <c r="N138" s="123"/>
      <c r="O138" s="123">
        <v>100</v>
      </c>
      <c r="P138" s="123">
        <v>121.8</v>
      </c>
      <c r="Q138" s="123">
        <v>130.30000000000001</v>
      </c>
      <c r="R138" s="123">
        <v>297.2</v>
      </c>
      <c r="S138" s="121"/>
      <c r="T138" s="123"/>
      <c r="U138" s="123"/>
      <c r="V138" s="123"/>
      <c r="W138" s="123"/>
      <c r="X138" s="123">
        <v>100</v>
      </c>
      <c r="Y138" s="123">
        <v>133</v>
      </c>
      <c r="Z138" s="123">
        <v>186.17500000000001</v>
      </c>
      <c r="AA138" s="123"/>
      <c r="AB138" s="123"/>
      <c r="AC138" s="123"/>
      <c r="AD138" s="123"/>
      <c r="AE138" s="123"/>
      <c r="AF138" s="123">
        <v>100.02500000000001</v>
      </c>
      <c r="AG138" s="123">
        <v>135</v>
      </c>
      <c r="AH138" s="123">
        <v>144.47499999999999</v>
      </c>
    </row>
    <row r="139" spans="1:34">
      <c r="A139" s="126">
        <v>4</v>
      </c>
      <c r="B139" s="121"/>
      <c r="C139" s="121"/>
      <c r="D139" s="121"/>
      <c r="E139" s="121"/>
      <c r="F139" s="121"/>
      <c r="G139" s="121">
        <v>100.9</v>
      </c>
      <c r="H139" s="121">
        <v>131.1</v>
      </c>
      <c r="I139" s="121">
        <v>137.69999999999999</v>
      </c>
      <c r="J139" s="121"/>
      <c r="K139" s="130"/>
      <c r="L139" s="121"/>
      <c r="M139" s="121"/>
      <c r="N139" s="121"/>
      <c r="O139" s="121">
        <v>101</v>
      </c>
      <c r="P139" s="121">
        <v>123.3</v>
      </c>
      <c r="Q139" s="121">
        <v>131.9</v>
      </c>
      <c r="R139" s="121">
        <v>300.89999999999998</v>
      </c>
      <c r="S139" s="121"/>
      <c r="T139" s="121"/>
      <c r="U139" s="121"/>
      <c r="V139" s="121"/>
      <c r="W139" s="121"/>
      <c r="X139" s="121">
        <v>101</v>
      </c>
      <c r="Y139" s="121">
        <v>135.1</v>
      </c>
      <c r="Z139" s="121">
        <v>189.1</v>
      </c>
      <c r="AA139" s="121"/>
      <c r="AB139" s="121"/>
      <c r="AC139" s="121"/>
      <c r="AD139" s="121"/>
      <c r="AE139" s="121"/>
      <c r="AF139" s="121">
        <v>100.9</v>
      </c>
      <c r="AG139" s="121">
        <v>136.5</v>
      </c>
      <c r="AH139" s="121">
        <v>146.1</v>
      </c>
    </row>
    <row r="140" spans="1:34">
      <c r="A140" s="126">
        <v>3</v>
      </c>
      <c r="B140" s="121"/>
      <c r="C140" s="121"/>
      <c r="D140" s="121"/>
      <c r="E140" s="121"/>
      <c r="F140" s="121"/>
      <c r="G140" s="121">
        <v>100.5</v>
      </c>
      <c r="H140" s="121">
        <v>130.30000000000001</v>
      </c>
      <c r="I140" s="121">
        <v>136.80000000000001</v>
      </c>
      <c r="J140" s="121"/>
      <c r="K140" s="130"/>
      <c r="L140" s="121"/>
      <c r="M140" s="121"/>
      <c r="N140" s="121"/>
      <c r="O140" s="121">
        <v>100.6</v>
      </c>
      <c r="P140" s="121">
        <v>122.9</v>
      </c>
      <c r="Q140" s="121">
        <v>131.5</v>
      </c>
      <c r="R140" s="121">
        <v>299.89999999999998</v>
      </c>
      <c r="S140" s="121"/>
      <c r="T140" s="121"/>
      <c r="U140" s="121"/>
      <c r="V140" s="121"/>
      <c r="W140" s="121"/>
      <c r="X140" s="121">
        <v>100.6</v>
      </c>
      <c r="Y140" s="121">
        <v>134.1</v>
      </c>
      <c r="Z140" s="121">
        <v>187.7</v>
      </c>
      <c r="AA140" s="121"/>
      <c r="AB140" s="121"/>
      <c r="AC140" s="121"/>
      <c r="AD140" s="121"/>
      <c r="AE140" s="121"/>
      <c r="AF140" s="121">
        <v>100.5</v>
      </c>
      <c r="AG140" s="121">
        <v>135.4</v>
      </c>
      <c r="AH140" s="121">
        <v>144.9</v>
      </c>
    </row>
    <row r="141" spans="1:34">
      <c r="A141" s="126">
        <v>2</v>
      </c>
      <c r="B141" s="121"/>
      <c r="C141" s="121"/>
      <c r="D141" s="121"/>
      <c r="E141" s="121"/>
      <c r="F141" s="121"/>
      <c r="G141" s="121">
        <v>99.6</v>
      </c>
      <c r="H141" s="121">
        <v>128.9</v>
      </c>
      <c r="I141" s="121">
        <v>135.30000000000001</v>
      </c>
      <c r="J141" s="121"/>
      <c r="K141" s="130"/>
      <c r="L141" s="127"/>
      <c r="M141" s="121"/>
      <c r="N141" s="121"/>
      <c r="O141" s="121">
        <v>99.5</v>
      </c>
      <c r="P141" s="121">
        <v>121.2</v>
      </c>
      <c r="Q141" s="121">
        <v>129.69999999999999</v>
      </c>
      <c r="R141" s="121">
        <v>295.7</v>
      </c>
      <c r="S141" s="121"/>
      <c r="T141" s="121"/>
      <c r="U141" s="127"/>
      <c r="V141" s="121"/>
      <c r="W141" s="121"/>
      <c r="X141" s="121">
        <v>99.5</v>
      </c>
      <c r="Y141" s="121">
        <v>132.1</v>
      </c>
      <c r="Z141" s="121">
        <v>184.9</v>
      </c>
      <c r="AA141" s="121"/>
      <c r="AB141" s="121"/>
      <c r="AC141" s="121"/>
      <c r="AD141" s="121"/>
      <c r="AE141" s="121"/>
      <c r="AF141" s="121">
        <v>99.6</v>
      </c>
      <c r="AG141" s="121">
        <v>134.19999999999999</v>
      </c>
      <c r="AH141" s="121">
        <v>143.6</v>
      </c>
    </row>
    <row r="142" spans="1:34">
      <c r="A142" s="126">
        <v>1</v>
      </c>
      <c r="B142" s="121"/>
      <c r="C142" s="121"/>
      <c r="D142" s="121"/>
      <c r="E142" s="121"/>
      <c r="F142" s="121"/>
      <c r="G142" s="121">
        <v>99</v>
      </c>
      <c r="H142" s="121">
        <v>128.1</v>
      </c>
      <c r="I142" s="121">
        <v>134.5</v>
      </c>
      <c r="J142" s="121"/>
      <c r="K142" s="130"/>
      <c r="L142" s="127"/>
      <c r="M142" s="121"/>
      <c r="N142" s="121"/>
      <c r="O142" s="121">
        <v>98.9</v>
      </c>
      <c r="P142" s="121">
        <v>119.8</v>
      </c>
      <c r="Q142" s="121">
        <v>128.19999999999999</v>
      </c>
      <c r="R142" s="121">
        <v>292.3</v>
      </c>
      <c r="S142" s="123"/>
      <c r="T142" s="121"/>
      <c r="U142" s="127"/>
      <c r="V142" s="121"/>
      <c r="W142" s="121"/>
      <c r="X142" s="121">
        <v>98.9</v>
      </c>
      <c r="Y142" s="121">
        <v>130.69999999999999</v>
      </c>
      <c r="Z142" s="121">
        <v>183</v>
      </c>
      <c r="AA142" s="121"/>
      <c r="AB142" s="121"/>
      <c r="AC142" s="121"/>
      <c r="AD142" s="121"/>
      <c r="AE142" s="121"/>
      <c r="AF142" s="121">
        <v>99.1</v>
      </c>
      <c r="AG142" s="121">
        <v>133.9</v>
      </c>
      <c r="AH142" s="121">
        <v>143.30000000000001</v>
      </c>
    </row>
    <row r="143" spans="1:34">
      <c r="A143" s="126">
        <v>1995</v>
      </c>
      <c r="B143" s="123"/>
      <c r="C143" s="123"/>
      <c r="D143" s="123"/>
      <c r="E143" s="123"/>
      <c r="F143" s="123"/>
      <c r="G143" s="123"/>
      <c r="H143" s="123">
        <v>125.8</v>
      </c>
      <c r="I143" s="123">
        <v>132.1</v>
      </c>
      <c r="J143" s="123"/>
      <c r="K143" s="131"/>
      <c r="L143" s="128"/>
      <c r="M143" s="123"/>
      <c r="N143" s="123"/>
      <c r="O143" s="123"/>
      <c r="P143" s="123">
        <v>118.25</v>
      </c>
      <c r="Q143" s="123">
        <v>126.5</v>
      </c>
      <c r="R143" s="123">
        <v>288.5</v>
      </c>
      <c r="S143" s="121"/>
      <c r="T143" s="123"/>
      <c r="U143" s="128"/>
      <c r="V143" s="123"/>
      <c r="W143" s="123"/>
      <c r="X143" s="123"/>
      <c r="Y143" s="123">
        <v>127.77500000000001</v>
      </c>
      <c r="Z143" s="123">
        <v>178.875</v>
      </c>
      <c r="AA143" s="123"/>
      <c r="AB143" s="123"/>
      <c r="AC143" s="123"/>
      <c r="AD143" s="123"/>
      <c r="AE143" s="123"/>
      <c r="AF143" s="123"/>
      <c r="AG143" s="123">
        <v>131.30000000000001</v>
      </c>
      <c r="AH143" s="123">
        <v>140.44999999999999</v>
      </c>
    </row>
    <row r="144" spans="1:34">
      <c r="A144" s="126">
        <v>4</v>
      </c>
      <c r="B144" s="121"/>
      <c r="C144" s="121"/>
      <c r="D144" s="121"/>
      <c r="E144" s="121"/>
      <c r="F144" s="121"/>
      <c r="G144" s="121"/>
      <c r="H144" s="121">
        <v>127.4</v>
      </c>
      <c r="I144" s="121">
        <v>133.80000000000001</v>
      </c>
      <c r="J144" s="121"/>
      <c r="K144" s="130"/>
      <c r="L144" s="127"/>
      <c r="M144" s="121"/>
      <c r="N144" s="121"/>
      <c r="O144" s="121"/>
      <c r="P144" s="121">
        <v>119.6</v>
      </c>
      <c r="Q144" s="121">
        <v>128</v>
      </c>
      <c r="R144" s="121">
        <v>291.8</v>
      </c>
      <c r="S144" s="121"/>
      <c r="T144" s="121"/>
      <c r="U144" s="127"/>
      <c r="V144" s="121"/>
      <c r="W144" s="121"/>
      <c r="X144" s="121"/>
      <c r="Y144" s="121">
        <v>129.80000000000001</v>
      </c>
      <c r="Z144" s="121">
        <v>181.7</v>
      </c>
      <c r="AA144" s="121"/>
      <c r="AB144" s="121"/>
      <c r="AC144" s="121"/>
      <c r="AD144" s="121"/>
      <c r="AE144" s="121"/>
      <c r="AF144" s="121"/>
      <c r="AG144" s="121">
        <v>133</v>
      </c>
      <c r="AH144" s="121">
        <v>142.30000000000001</v>
      </c>
    </row>
    <row r="145" spans="1:34">
      <c r="A145" s="126">
        <v>3</v>
      </c>
      <c r="B145" s="121"/>
      <c r="C145" s="121"/>
      <c r="D145" s="121"/>
      <c r="E145" s="121"/>
      <c r="F145" s="121"/>
      <c r="G145" s="121"/>
      <c r="H145" s="121">
        <v>126.2</v>
      </c>
      <c r="I145" s="121">
        <v>132.5</v>
      </c>
      <c r="J145" s="121"/>
      <c r="K145" s="130"/>
      <c r="L145" s="127"/>
      <c r="M145" s="121"/>
      <c r="N145" s="121"/>
      <c r="O145" s="121"/>
      <c r="P145" s="121">
        <v>119.2</v>
      </c>
      <c r="Q145" s="121">
        <v>127.5</v>
      </c>
      <c r="R145" s="121">
        <v>290.8</v>
      </c>
      <c r="S145" s="121"/>
      <c r="T145" s="121"/>
      <c r="U145" s="127"/>
      <c r="V145" s="121"/>
      <c r="W145" s="121"/>
      <c r="X145" s="121"/>
      <c r="Y145" s="121">
        <v>128.6</v>
      </c>
      <c r="Z145" s="121">
        <v>180</v>
      </c>
      <c r="AA145" s="121"/>
      <c r="AB145" s="121"/>
      <c r="AC145" s="121"/>
      <c r="AD145" s="121"/>
      <c r="AE145" s="121"/>
      <c r="AF145" s="121"/>
      <c r="AG145" s="121">
        <v>131.1</v>
      </c>
      <c r="AH145" s="121">
        <v>140.30000000000001</v>
      </c>
    </row>
    <row r="146" spans="1:34">
      <c r="A146" s="126">
        <v>2</v>
      </c>
      <c r="B146" s="121"/>
      <c r="C146" s="121"/>
      <c r="D146" s="121"/>
      <c r="E146" s="121"/>
      <c r="F146" s="121"/>
      <c r="G146" s="121"/>
      <c r="H146" s="121">
        <v>125.4</v>
      </c>
      <c r="I146" s="121">
        <v>131.69999999999999</v>
      </c>
      <c r="J146" s="121"/>
      <c r="K146" s="130"/>
      <c r="L146" s="127"/>
      <c r="M146" s="121"/>
      <c r="N146" s="121"/>
      <c r="O146" s="121"/>
      <c r="P146" s="121">
        <v>117.8</v>
      </c>
      <c r="Q146" s="121">
        <v>126</v>
      </c>
      <c r="R146" s="121">
        <v>287.39999999999998</v>
      </c>
      <c r="S146" s="121"/>
      <c r="T146" s="121"/>
      <c r="U146" s="127"/>
      <c r="V146" s="121"/>
      <c r="W146" s="121"/>
      <c r="X146" s="121"/>
      <c r="Y146" s="121">
        <v>127.2</v>
      </c>
      <c r="Z146" s="121">
        <v>178.1</v>
      </c>
      <c r="AA146" s="121"/>
      <c r="AB146" s="121"/>
      <c r="AC146" s="121"/>
      <c r="AD146" s="121"/>
      <c r="AE146" s="121"/>
      <c r="AF146" s="121"/>
      <c r="AG146" s="121">
        <v>130.80000000000001</v>
      </c>
      <c r="AH146" s="121">
        <v>140</v>
      </c>
    </row>
    <row r="147" spans="1:34">
      <c r="A147" s="126">
        <v>1</v>
      </c>
      <c r="B147" s="121"/>
      <c r="C147" s="121"/>
      <c r="D147" s="121"/>
      <c r="E147" s="121"/>
      <c r="F147" s="121"/>
      <c r="G147" s="121"/>
      <c r="H147" s="121">
        <v>124.3</v>
      </c>
      <c r="I147" s="121">
        <v>130.5</v>
      </c>
      <c r="J147" s="121"/>
      <c r="K147" s="130"/>
      <c r="L147" s="127"/>
      <c r="M147" s="121"/>
      <c r="N147" s="121"/>
      <c r="O147" s="121"/>
      <c r="P147" s="121">
        <v>116.4</v>
      </c>
      <c r="Q147" s="121">
        <v>124.5</v>
      </c>
      <c r="R147" s="121">
        <v>284</v>
      </c>
      <c r="S147" s="123"/>
      <c r="T147" s="121"/>
      <c r="U147" s="127"/>
      <c r="V147" s="121"/>
      <c r="W147" s="121"/>
      <c r="X147" s="121"/>
      <c r="Y147" s="121">
        <v>125.5</v>
      </c>
      <c r="Z147" s="121">
        <v>175.7</v>
      </c>
      <c r="AA147" s="121"/>
      <c r="AB147" s="121"/>
      <c r="AC147" s="121"/>
      <c r="AD147" s="121"/>
      <c r="AE147" s="121"/>
      <c r="AF147" s="121"/>
      <c r="AG147" s="121">
        <v>130.1</v>
      </c>
      <c r="AH147" s="121">
        <v>139.19999999999999</v>
      </c>
    </row>
    <row r="148" spans="1:34">
      <c r="A148" s="126">
        <v>1994</v>
      </c>
      <c r="B148" s="123"/>
      <c r="C148" s="123"/>
      <c r="D148" s="123"/>
      <c r="E148" s="123"/>
      <c r="F148" s="123"/>
      <c r="G148" s="123"/>
      <c r="H148" s="123">
        <v>122.6</v>
      </c>
      <c r="I148" s="123">
        <v>129</v>
      </c>
      <c r="J148" s="123"/>
      <c r="K148" s="131"/>
      <c r="L148" s="128"/>
      <c r="M148" s="123"/>
      <c r="N148" s="123"/>
      <c r="O148" s="123"/>
      <c r="P148" s="123">
        <v>114.77500000000001</v>
      </c>
      <c r="Q148" s="123">
        <v>123</v>
      </c>
      <c r="R148" s="123">
        <v>280</v>
      </c>
      <c r="S148" s="121"/>
      <c r="T148" s="123"/>
      <c r="U148" s="128"/>
      <c r="V148" s="123"/>
      <c r="W148" s="123"/>
      <c r="X148" s="123"/>
      <c r="Y148" s="123">
        <v>124</v>
      </c>
      <c r="Z148" s="123">
        <v>173</v>
      </c>
      <c r="AA148" s="123"/>
      <c r="AB148" s="123"/>
      <c r="AC148" s="123"/>
      <c r="AD148" s="123"/>
      <c r="AE148" s="123"/>
      <c r="AF148" s="123"/>
      <c r="AG148" s="123">
        <v>128.30000000000001</v>
      </c>
      <c r="AH148" s="123">
        <v>137</v>
      </c>
    </row>
    <row r="149" spans="1:34">
      <c r="A149" s="126">
        <v>4</v>
      </c>
      <c r="B149" s="121"/>
      <c r="C149" s="121"/>
      <c r="D149" s="121"/>
      <c r="E149" s="121"/>
      <c r="F149" s="121"/>
      <c r="G149" s="121"/>
      <c r="H149" s="121">
        <v>123.8</v>
      </c>
      <c r="I149" s="121">
        <v>130</v>
      </c>
      <c r="J149" s="121"/>
      <c r="K149" s="130"/>
      <c r="L149" s="127"/>
      <c r="M149" s="121"/>
      <c r="N149" s="121"/>
      <c r="O149" s="121"/>
      <c r="P149" s="121">
        <v>116.2</v>
      </c>
      <c r="Q149" s="121">
        <v>124</v>
      </c>
      <c r="R149" s="121">
        <v>283</v>
      </c>
      <c r="S149" s="121"/>
      <c r="T149" s="121"/>
      <c r="U149" s="127"/>
      <c r="V149" s="121"/>
      <c r="W149" s="121"/>
      <c r="X149" s="121"/>
      <c r="Y149" s="121">
        <v>125</v>
      </c>
      <c r="Z149" s="121">
        <v>174</v>
      </c>
      <c r="AA149" s="121"/>
      <c r="AB149" s="121"/>
      <c r="AC149" s="121"/>
      <c r="AD149" s="121"/>
      <c r="AE149" s="121"/>
      <c r="AF149" s="121"/>
      <c r="AG149" s="121">
        <v>129.30000000000001</v>
      </c>
      <c r="AH149" s="121">
        <v>138</v>
      </c>
    </row>
    <row r="150" spans="1:34">
      <c r="A150" s="126">
        <v>3</v>
      </c>
      <c r="B150" s="121"/>
      <c r="C150" s="121"/>
      <c r="D150" s="121"/>
      <c r="E150" s="121"/>
      <c r="F150" s="121"/>
      <c r="G150" s="121"/>
      <c r="H150" s="121">
        <v>123</v>
      </c>
      <c r="I150" s="121">
        <v>129</v>
      </c>
      <c r="J150" s="121"/>
      <c r="K150" s="130"/>
      <c r="L150" s="127"/>
      <c r="M150" s="121"/>
      <c r="N150" s="121"/>
      <c r="O150" s="121"/>
      <c r="P150" s="121">
        <v>114.8</v>
      </c>
      <c r="Q150" s="121">
        <v>123</v>
      </c>
      <c r="R150" s="121">
        <v>280</v>
      </c>
      <c r="S150" s="121"/>
      <c r="T150" s="121"/>
      <c r="U150" s="127"/>
      <c r="V150" s="121"/>
      <c r="W150" s="121"/>
      <c r="X150" s="121"/>
      <c r="Y150" s="121">
        <v>124</v>
      </c>
      <c r="Z150" s="121">
        <v>174</v>
      </c>
      <c r="AA150" s="121"/>
      <c r="AB150" s="121"/>
      <c r="AC150" s="121"/>
      <c r="AD150" s="121"/>
      <c r="AE150" s="121"/>
      <c r="AF150" s="121"/>
      <c r="AG150" s="121">
        <v>128.9</v>
      </c>
      <c r="AH150" s="121">
        <v>138</v>
      </c>
    </row>
    <row r="151" spans="1:34">
      <c r="A151" s="126">
        <v>2</v>
      </c>
      <c r="B151" s="121"/>
      <c r="C151" s="121"/>
      <c r="D151" s="121"/>
      <c r="E151" s="121"/>
      <c r="F151" s="121"/>
      <c r="G151" s="121"/>
      <c r="H151" s="121">
        <v>122</v>
      </c>
      <c r="I151" s="121">
        <v>128</v>
      </c>
      <c r="J151" s="121"/>
      <c r="K151" s="130"/>
      <c r="L151" s="127"/>
      <c r="M151" s="121"/>
      <c r="N151" s="121"/>
      <c r="O151" s="121"/>
      <c r="P151" s="121">
        <v>114.1</v>
      </c>
      <c r="Q151" s="121">
        <v>122</v>
      </c>
      <c r="R151" s="121">
        <v>278</v>
      </c>
      <c r="S151" s="121"/>
      <c r="T151" s="121"/>
      <c r="U151" s="127"/>
      <c r="V151" s="121"/>
      <c r="W151" s="121"/>
      <c r="X151" s="121"/>
      <c r="Y151" s="121">
        <v>123</v>
      </c>
      <c r="Z151" s="121">
        <v>172</v>
      </c>
      <c r="AA151" s="121"/>
      <c r="AB151" s="121"/>
      <c r="AC151" s="121"/>
      <c r="AD151" s="121"/>
      <c r="AE151" s="121"/>
      <c r="AF151" s="121"/>
      <c r="AG151" s="121">
        <v>127.7</v>
      </c>
      <c r="AH151" s="121">
        <v>137</v>
      </c>
    </row>
    <row r="152" spans="1:34">
      <c r="A152" s="126">
        <v>1</v>
      </c>
      <c r="B152" s="121"/>
      <c r="C152" s="121"/>
      <c r="D152" s="121"/>
      <c r="E152" s="121"/>
      <c r="F152" s="121"/>
      <c r="G152" s="121"/>
      <c r="H152" s="121">
        <v>121.6</v>
      </c>
      <c r="I152" s="121">
        <v>128</v>
      </c>
      <c r="J152" s="121"/>
      <c r="K152" s="130"/>
      <c r="L152" s="127"/>
      <c r="M152" s="121"/>
      <c r="N152" s="121"/>
      <c r="O152" s="121"/>
      <c r="P152" s="121">
        <v>114</v>
      </c>
      <c r="Q152" s="121">
        <v>122</v>
      </c>
      <c r="R152" s="121">
        <v>278</v>
      </c>
      <c r="S152" s="123"/>
      <c r="T152" s="121"/>
      <c r="U152" s="127"/>
      <c r="V152" s="121"/>
      <c r="W152" s="121"/>
      <c r="X152" s="121"/>
      <c r="Y152" s="121">
        <v>122</v>
      </c>
      <c r="Z152" s="121">
        <v>171</v>
      </c>
      <c r="AA152" s="121"/>
      <c r="AB152" s="121"/>
      <c r="AC152" s="121"/>
      <c r="AD152" s="121"/>
      <c r="AE152" s="121"/>
      <c r="AF152" s="121"/>
      <c r="AG152" s="121">
        <v>127.3</v>
      </c>
      <c r="AH152" s="121">
        <v>136</v>
      </c>
    </row>
    <row r="153" spans="1:34">
      <c r="A153" s="126">
        <v>1993</v>
      </c>
      <c r="B153" s="123"/>
      <c r="C153" s="123"/>
      <c r="D153" s="123"/>
      <c r="E153" s="123"/>
      <c r="F153" s="123"/>
      <c r="G153" s="123"/>
      <c r="H153" s="123">
        <v>120</v>
      </c>
      <c r="I153" s="123">
        <v>126</v>
      </c>
      <c r="J153" s="123"/>
      <c r="K153" s="131"/>
      <c r="L153" s="128"/>
      <c r="M153" s="123"/>
      <c r="N153" s="123"/>
      <c r="O153" s="123"/>
      <c r="P153" s="123">
        <v>112</v>
      </c>
      <c r="Q153" s="123">
        <v>120</v>
      </c>
      <c r="R153" s="123">
        <v>274</v>
      </c>
      <c r="S153" s="121"/>
      <c r="T153" s="123"/>
      <c r="U153" s="128"/>
      <c r="V153" s="123"/>
      <c r="W153" s="123"/>
      <c r="X153" s="123"/>
      <c r="Y153" s="123">
        <v>120</v>
      </c>
      <c r="Z153" s="123">
        <v>168</v>
      </c>
      <c r="AA153" s="123"/>
      <c r="AB153" s="123"/>
      <c r="AC153" s="123"/>
      <c r="AD153" s="123"/>
      <c r="AE153" s="123"/>
      <c r="AF153" s="123"/>
      <c r="AG153" s="123">
        <v>126</v>
      </c>
      <c r="AH153" s="123">
        <v>134</v>
      </c>
    </row>
    <row r="154" spans="1:34">
      <c r="A154" s="126">
        <v>4</v>
      </c>
      <c r="B154" s="121"/>
      <c r="C154" s="121"/>
      <c r="D154" s="121"/>
      <c r="E154" s="121"/>
      <c r="F154" s="121"/>
      <c r="G154" s="121"/>
      <c r="H154" s="121">
        <v>121</v>
      </c>
      <c r="I154" s="121">
        <v>127</v>
      </c>
      <c r="J154" s="121"/>
      <c r="K154" s="130"/>
      <c r="L154" s="127"/>
      <c r="M154" s="121"/>
      <c r="N154" s="121"/>
      <c r="O154" s="121"/>
      <c r="P154" s="121">
        <v>113</v>
      </c>
      <c r="Q154" s="121">
        <v>121</v>
      </c>
      <c r="R154" s="121">
        <v>277</v>
      </c>
      <c r="S154" s="121"/>
      <c r="T154" s="121"/>
      <c r="U154" s="127"/>
      <c r="V154" s="121"/>
      <c r="W154" s="121"/>
      <c r="X154" s="121"/>
      <c r="Y154" s="121">
        <v>121</v>
      </c>
      <c r="Z154" s="121">
        <v>170</v>
      </c>
      <c r="AA154" s="121"/>
      <c r="AB154" s="121"/>
      <c r="AC154" s="121"/>
      <c r="AD154" s="121"/>
      <c r="AE154" s="121"/>
      <c r="AF154" s="121"/>
      <c r="AG154" s="121">
        <v>127</v>
      </c>
      <c r="AH154" s="121">
        <v>136</v>
      </c>
    </row>
    <row r="155" spans="1:34">
      <c r="A155" s="126">
        <v>3</v>
      </c>
      <c r="B155" s="121"/>
      <c r="C155" s="121"/>
      <c r="D155" s="121"/>
      <c r="E155" s="121"/>
      <c r="F155" s="121"/>
      <c r="G155" s="121"/>
      <c r="H155" s="121">
        <v>121</v>
      </c>
      <c r="I155" s="121">
        <v>127</v>
      </c>
      <c r="J155" s="121"/>
      <c r="K155" s="130"/>
      <c r="L155" s="127"/>
      <c r="M155" s="121"/>
      <c r="N155" s="121"/>
      <c r="O155" s="121"/>
      <c r="P155" s="121">
        <v>113</v>
      </c>
      <c r="Q155" s="121">
        <v>121</v>
      </c>
      <c r="R155" s="121">
        <v>277</v>
      </c>
      <c r="S155" s="121"/>
      <c r="T155" s="121"/>
      <c r="U155" s="127"/>
      <c r="V155" s="121"/>
      <c r="W155" s="121"/>
      <c r="X155" s="121"/>
      <c r="Y155" s="121">
        <v>120</v>
      </c>
      <c r="Z155" s="121">
        <v>168</v>
      </c>
      <c r="AA155" s="121"/>
      <c r="AB155" s="121"/>
      <c r="AC155" s="121"/>
      <c r="AD155" s="121"/>
      <c r="AE155" s="121"/>
      <c r="AF155" s="121"/>
      <c r="AG155" s="121">
        <v>126</v>
      </c>
      <c r="AH155" s="121">
        <v>135</v>
      </c>
    </row>
    <row r="156" spans="1:34">
      <c r="A156" s="126">
        <v>2</v>
      </c>
      <c r="B156" s="121"/>
      <c r="C156" s="121"/>
      <c r="D156" s="121"/>
      <c r="E156" s="121"/>
      <c r="F156" s="121"/>
      <c r="G156" s="121"/>
      <c r="H156" s="121">
        <v>120</v>
      </c>
      <c r="I156" s="121">
        <v>126</v>
      </c>
      <c r="J156" s="121"/>
      <c r="K156" s="130"/>
      <c r="L156" s="127"/>
      <c r="M156" s="121"/>
      <c r="N156" s="121"/>
      <c r="O156" s="121"/>
      <c r="P156" s="121">
        <v>112</v>
      </c>
      <c r="Q156" s="121">
        <v>120</v>
      </c>
      <c r="R156" s="121">
        <v>274</v>
      </c>
      <c r="S156" s="121"/>
      <c r="T156" s="121"/>
      <c r="U156" s="127"/>
      <c r="V156" s="121"/>
      <c r="W156" s="121"/>
      <c r="X156" s="121"/>
      <c r="Y156" s="121">
        <v>120</v>
      </c>
      <c r="Z156" s="121">
        <v>168</v>
      </c>
      <c r="AA156" s="121"/>
      <c r="AB156" s="121"/>
      <c r="AC156" s="121"/>
      <c r="AD156" s="121"/>
      <c r="AE156" s="121"/>
      <c r="AF156" s="121"/>
      <c r="AG156" s="121">
        <v>125</v>
      </c>
      <c r="AH156" s="121">
        <v>134</v>
      </c>
    </row>
    <row r="157" spans="1:34">
      <c r="A157" s="126">
        <v>1</v>
      </c>
      <c r="B157" s="121"/>
      <c r="C157" s="121"/>
      <c r="D157" s="121"/>
      <c r="E157" s="121"/>
      <c r="F157" s="121"/>
      <c r="G157" s="121"/>
      <c r="H157" s="121">
        <v>119</v>
      </c>
      <c r="I157" s="121">
        <v>125</v>
      </c>
      <c r="J157" s="121"/>
      <c r="K157" s="130"/>
      <c r="L157" s="127"/>
      <c r="M157" s="121"/>
      <c r="N157" s="121"/>
      <c r="O157" s="121"/>
      <c r="P157" s="121">
        <v>110</v>
      </c>
      <c r="Q157" s="121">
        <v>118</v>
      </c>
      <c r="R157" s="121">
        <v>268</v>
      </c>
      <c r="S157" s="123"/>
      <c r="T157" s="121"/>
      <c r="U157" s="127"/>
      <c r="V157" s="121"/>
      <c r="W157" s="121"/>
      <c r="X157" s="121"/>
      <c r="Y157" s="121">
        <v>119</v>
      </c>
      <c r="Z157" s="121">
        <v>167</v>
      </c>
      <c r="AA157" s="121"/>
      <c r="AB157" s="121"/>
      <c r="AC157" s="121"/>
      <c r="AD157" s="121"/>
      <c r="AE157" s="121"/>
      <c r="AF157" s="121"/>
      <c r="AG157" s="121">
        <v>125</v>
      </c>
      <c r="AH157" s="121">
        <v>134</v>
      </c>
    </row>
    <row r="158" spans="1:34">
      <c r="A158" s="126">
        <v>1992</v>
      </c>
      <c r="B158" s="123"/>
      <c r="C158" s="123"/>
      <c r="D158" s="123"/>
      <c r="E158" s="123"/>
      <c r="F158" s="123"/>
      <c r="G158" s="123"/>
      <c r="H158" s="123">
        <v>118</v>
      </c>
      <c r="I158" s="123">
        <v>124</v>
      </c>
      <c r="J158" s="123"/>
      <c r="K158" s="131"/>
      <c r="L158" s="128"/>
      <c r="M158" s="123"/>
      <c r="N158" s="123"/>
      <c r="O158" s="123"/>
      <c r="P158" s="123">
        <v>110</v>
      </c>
      <c r="Q158" s="123">
        <v>118</v>
      </c>
      <c r="R158" s="123">
        <v>267</v>
      </c>
      <c r="S158" s="121"/>
      <c r="T158" s="123"/>
      <c r="U158" s="128"/>
      <c r="V158" s="123"/>
      <c r="W158" s="123"/>
      <c r="X158" s="123"/>
      <c r="Y158" s="123">
        <v>118</v>
      </c>
      <c r="Z158" s="123">
        <v>166</v>
      </c>
      <c r="AA158" s="123"/>
      <c r="AB158" s="123"/>
      <c r="AC158" s="123"/>
      <c r="AD158" s="123"/>
      <c r="AE158" s="123"/>
      <c r="AF158" s="123"/>
      <c r="AG158" s="123">
        <v>123</v>
      </c>
      <c r="AH158" s="123">
        <v>132</v>
      </c>
    </row>
    <row r="159" spans="1:34">
      <c r="A159" s="126">
        <v>4</v>
      </c>
      <c r="B159" s="121"/>
      <c r="C159" s="121"/>
      <c r="D159" s="121"/>
      <c r="E159" s="121"/>
      <c r="F159" s="121"/>
      <c r="G159" s="121"/>
      <c r="H159" s="121">
        <v>118</v>
      </c>
      <c r="I159" s="121">
        <v>124</v>
      </c>
      <c r="J159" s="121"/>
      <c r="K159" s="130"/>
      <c r="L159" s="127"/>
      <c r="M159" s="121"/>
      <c r="N159" s="121"/>
      <c r="O159" s="121"/>
      <c r="P159" s="121">
        <v>110</v>
      </c>
      <c r="Q159" s="121">
        <v>118</v>
      </c>
      <c r="R159" s="121">
        <v>268</v>
      </c>
      <c r="S159" s="121"/>
      <c r="T159" s="121"/>
      <c r="U159" s="127"/>
      <c r="V159" s="121"/>
      <c r="W159" s="121"/>
      <c r="X159" s="121"/>
      <c r="Y159" s="121">
        <v>119</v>
      </c>
      <c r="Z159" s="121">
        <v>167</v>
      </c>
      <c r="AA159" s="121"/>
      <c r="AB159" s="121"/>
      <c r="AC159" s="121"/>
      <c r="AD159" s="121"/>
      <c r="AE159" s="121"/>
      <c r="AF159" s="121"/>
      <c r="AG159" s="121">
        <v>124</v>
      </c>
      <c r="AH159" s="121">
        <v>133</v>
      </c>
    </row>
    <row r="160" spans="1:34">
      <c r="A160" s="126">
        <v>3</v>
      </c>
      <c r="B160" s="121"/>
      <c r="C160" s="121"/>
      <c r="D160" s="121"/>
      <c r="E160" s="121"/>
      <c r="F160" s="121"/>
      <c r="G160" s="121"/>
      <c r="H160" s="121">
        <v>118</v>
      </c>
      <c r="I160" s="121">
        <v>124</v>
      </c>
      <c r="J160" s="121"/>
      <c r="K160" s="130"/>
      <c r="L160" s="127"/>
      <c r="M160" s="121"/>
      <c r="N160" s="121"/>
      <c r="O160" s="121"/>
      <c r="P160" s="121">
        <v>110</v>
      </c>
      <c r="Q160" s="121">
        <v>118</v>
      </c>
      <c r="R160" s="121">
        <v>268</v>
      </c>
      <c r="S160" s="121"/>
      <c r="T160" s="121"/>
      <c r="U160" s="127"/>
      <c r="V160" s="121"/>
      <c r="W160" s="121"/>
      <c r="X160" s="121"/>
      <c r="Y160" s="121">
        <v>119</v>
      </c>
      <c r="Z160" s="121">
        <v>167</v>
      </c>
      <c r="AA160" s="121"/>
      <c r="AB160" s="121"/>
      <c r="AC160" s="121"/>
      <c r="AD160" s="121"/>
      <c r="AE160" s="121"/>
      <c r="AF160" s="121"/>
      <c r="AG160" s="121">
        <v>124</v>
      </c>
      <c r="AH160" s="121">
        <v>133</v>
      </c>
    </row>
    <row r="161" spans="1:34">
      <c r="A161" s="126">
        <v>2</v>
      </c>
      <c r="B161" s="121"/>
      <c r="C161" s="121"/>
      <c r="D161" s="121"/>
      <c r="E161" s="121"/>
      <c r="F161" s="121"/>
      <c r="G161" s="121"/>
      <c r="H161" s="121">
        <v>117</v>
      </c>
      <c r="I161" s="121">
        <v>123</v>
      </c>
      <c r="J161" s="121"/>
      <c r="K161" s="130"/>
      <c r="L161" s="127"/>
      <c r="M161" s="121"/>
      <c r="N161" s="121"/>
      <c r="O161" s="121"/>
      <c r="P161" s="121">
        <v>109</v>
      </c>
      <c r="Q161" s="121">
        <v>117</v>
      </c>
      <c r="R161" s="121">
        <v>266</v>
      </c>
      <c r="S161" s="121"/>
      <c r="T161" s="121"/>
      <c r="U161" s="127"/>
      <c r="V161" s="121"/>
      <c r="W161" s="121"/>
      <c r="X161" s="121"/>
      <c r="Y161" s="121">
        <v>118</v>
      </c>
      <c r="Z161" s="121">
        <v>165</v>
      </c>
      <c r="AA161" s="121"/>
      <c r="AB161" s="121"/>
      <c r="AC161" s="121"/>
      <c r="AD161" s="121"/>
      <c r="AE161" s="121"/>
      <c r="AF161" s="121"/>
      <c r="AG161" s="121">
        <v>123</v>
      </c>
      <c r="AH161" s="121">
        <v>132</v>
      </c>
    </row>
    <row r="162" spans="1:34">
      <c r="A162" s="126">
        <v>1</v>
      </c>
      <c r="B162" s="121"/>
      <c r="C162" s="121"/>
      <c r="D162" s="121"/>
      <c r="E162" s="121"/>
      <c r="F162" s="121"/>
      <c r="G162" s="121"/>
      <c r="H162" s="121">
        <v>117</v>
      </c>
      <c r="I162" s="121">
        <v>123</v>
      </c>
      <c r="J162" s="121"/>
      <c r="K162" s="130"/>
      <c r="L162" s="127"/>
      <c r="M162" s="121"/>
      <c r="N162" s="121"/>
      <c r="O162" s="121"/>
      <c r="P162" s="121">
        <v>109</v>
      </c>
      <c r="Q162" s="121">
        <v>117</v>
      </c>
      <c r="R162" s="121">
        <v>266</v>
      </c>
      <c r="S162" s="123"/>
      <c r="T162" s="121"/>
      <c r="U162" s="127"/>
      <c r="V162" s="121"/>
      <c r="W162" s="121"/>
      <c r="X162" s="121"/>
      <c r="Y162" s="121">
        <v>117</v>
      </c>
      <c r="Z162" s="121">
        <v>164</v>
      </c>
      <c r="AA162" s="121"/>
      <c r="AB162" s="121"/>
      <c r="AC162" s="121"/>
      <c r="AD162" s="121"/>
      <c r="AE162" s="121"/>
      <c r="AF162" s="121"/>
      <c r="AG162" s="121">
        <v>122</v>
      </c>
      <c r="AH162" s="121">
        <v>130</v>
      </c>
    </row>
    <row r="163" spans="1:34">
      <c r="A163" s="126">
        <v>1991</v>
      </c>
      <c r="B163" s="123"/>
      <c r="C163" s="123"/>
      <c r="D163" s="123"/>
      <c r="E163" s="123"/>
      <c r="F163" s="123"/>
      <c r="G163" s="123"/>
      <c r="H163" s="123">
        <v>115</v>
      </c>
      <c r="I163" s="123">
        <v>122</v>
      </c>
      <c r="J163" s="123"/>
      <c r="K163" s="131"/>
      <c r="L163" s="128"/>
      <c r="M163" s="123"/>
      <c r="N163" s="123"/>
      <c r="O163" s="123"/>
      <c r="P163" s="123">
        <v>108</v>
      </c>
      <c r="Q163" s="123">
        <v>115</v>
      </c>
      <c r="R163" s="123">
        <v>263</v>
      </c>
      <c r="S163" s="121"/>
      <c r="T163" s="123"/>
      <c r="U163" s="128"/>
      <c r="V163" s="123"/>
      <c r="W163" s="123"/>
      <c r="X163" s="123"/>
      <c r="Y163" s="123">
        <v>115</v>
      </c>
      <c r="Z163" s="123">
        <v>161</v>
      </c>
      <c r="AA163" s="123"/>
      <c r="AB163" s="123"/>
      <c r="AC163" s="123"/>
      <c r="AD163" s="123"/>
      <c r="AE163" s="123"/>
      <c r="AF163" s="123"/>
      <c r="AG163" s="123">
        <v>121</v>
      </c>
      <c r="AH163" s="123">
        <v>129</v>
      </c>
    </row>
    <row r="164" spans="1:34">
      <c r="A164" s="126">
        <v>4</v>
      </c>
      <c r="B164" s="121"/>
      <c r="C164" s="121"/>
      <c r="D164" s="121"/>
      <c r="E164" s="121"/>
      <c r="F164" s="121"/>
      <c r="G164" s="121"/>
      <c r="H164" s="121">
        <v>117</v>
      </c>
      <c r="I164" s="121">
        <v>123</v>
      </c>
      <c r="J164" s="121"/>
      <c r="K164" s="130"/>
      <c r="L164" s="127"/>
      <c r="M164" s="121"/>
      <c r="N164" s="121"/>
      <c r="O164" s="121"/>
      <c r="P164" s="121">
        <v>109</v>
      </c>
      <c r="Q164" s="121">
        <v>117</v>
      </c>
      <c r="R164" s="121">
        <v>266</v>
      </c>
      <c r="S164" s="121"/>
      <c r="T164" s="121"/>
      <c r="U164" s="127"/>
      <c r="V164" s="121"/>
      <c r="W164" s="121"/>
      <c r="X164" s="121"/>
      <c r="Y164" s="121">
        <v>116</v>
      </c>
      <c r="Z164" s="121">
        <v>162</v>
      </c>
      <c r="AA164" s="121"/>
      <c r="AB164" s="121"/>
      <c r="AC164" s="121"/>
      <c r="AD164" s="121"/>
      <c r="AE164" s="121"/>
      <c r="AF164" s="121"/>
      <c r="AG164" s="121">
        <v>122</v>
      </c>
      <c r="AH164" s="121">
        <v>130</v>
      </c>
    </row>
    <row r="165" spans="1:34">
      <c r="A165" s="126">
        <v>3</v>
      </c>
      <c r="B165" s="121"/>
      <c r="C165" s="121"/>
      <c r="D165" s="121"/>
      <c r="E165" s="121"/>
      <c r="F165" s="121"/>
      <c r="G165" s="121"/>
      <c r="H165" s="121">
        <v>116</v>
      </c>
      <c r="I165" s="121">
        <v>122</v>
      </c>
      <c r="J165" s="121"/>
      <c r="K165" s="130"/>
      <c r="L165" s="127"/>
      <c r="M165" s="121"/>
      <c r="N165" s="121"/>
      <c r="O165" s="121"/>
      <c r="P165" s="121">
        <v>108</v>
      </c>
      <c r="Q165" s="121">
        <v>116</v>
      </c>
      <c r="R165" s="121">
        <v>264</v>
      </c>
      <c r="S165" s="121"/>
      <c r="T165" s="121"/>
      <c r="U165" s="127"/>
      <c r="V165" s="121"/>
      <c r="W165" s="121"/>
      <c r="X165" s="121"/>
      <c r="Y165" s="121">
        <v>116</v>
      </c>
      <c r="Z165" s="121">
        <v>162</v>
      </c>
      <c r="AA165" s="121"/>
      <c r="AB165" s="121"/>
      <c r="AC165" s="121"/>
      <c r="AD165" s="121"/>
      <c r="AE165" s="121"/>
      <c r="AF165" s="121"/>
      <c r="AG165" s="121">
        <v>121</v>
      </c>
      <c r="AH165" s="121">
        <v>129</v>
      </c>
    </row>
    <row r="166" spans="1:34">
      <c r="A166" s="126">
        <v>2</v>
      </c>
      <c r="B166" s="121"/>
      <c r="C166" s="121"/>
      <c r="D166" s="121"/>
      <c r="E166" s="121"/>
      <c r="F166" s="121"/>
      <c r="G166" s="121"/>
      <c r="H166" s="121">
        <v>115</v>
      </c>
      <c r="I166" s="121">
        <v>121</v>
      </c>
      <c r="J166" s="121"/>
      <c r="K166" s="130"/>
      <c r="L166" s="127"/>
      <c r="M166" s="121"/>
      <c r="N166" s="121"/>
      <c r="O166" s="121"/>
      <c r="P166" s="121">
        <v>107</v>
      </c>
      <c r="Q166" s="121">
        <v>114</v>
      </c>
      <c r="R166" s="121">
        <v>261</v>
      </c>
      <c r="S166" s="121"/>
      <c r="T166" s="121"/>
      <c r="U166" s="127"/>
      <c r="V166" s="121"/>
      <c r="W166" s="121"/>
      <c r="X166" s="121"/>
      <c r="Y166" s="121">
        <v>114</v>
      </c>
      <c r="Z166" s="121">
        <v>160</v>
      </c>
      <c r="AA166" s="121"/>
      <c r="AB166" s="121"/>
      <c r="AC166" s="121"/>
      <c r="AD166" s="121"/>
      <c r="AE166" s="121"/>
      <c r="AF166" s="121"/>
      <c r="AG166" s="121">
        <v>120</v>
      </c>
      <c r="AH166" s="121">
        <v>128</v>
      </c>
    </row>
    <row r="167" spans="1:34">
      <c r="A167" s="126">
        <v>1</v>
      </c>
      <c r="B167" s="121"/>
      <c r="C167" s="121"/>
      <c r="D167" s="121"/>
      <c r="E167" s="121"/>
      <c r="F167" s="121"/>
      <c r="G167" s="121"/>
      <c r="H167" s="121">
        <v>114</v>
      </c>
      <c r="I167" s="121">
        <v>120</v>
      </c>
      <c r="J167" s="121"/>
      <c r="K167" s="130"/>
      <c r="L167" s="127"/>
      <c r="M167" s="121"/>
      <c r="N167" s="121"/>
      <c r="O167" s="121"/>
      <c r="P167" s="121">
        <v>107</v>
      </c>
      <c r="Q167" s="121">
        <v>114</v>
      </c>
      <c r="R167" s="121">
        <v>261</v>
      </c>
      <c r="S167" s="123"/>
      <c r="T167" s="121"/>
      <c r="U167" s="127"/>
      <c r="V167" s="121"/>
      <c r="W167" s="121"/>
      <c r="X167" s="121"/>
      <c r="Y167" s="121">
        <v>113</v>
      </c>
      <c r="Z167" s="121">
        <v>158</v>
      </c>
      <c r="AA167" s="121"/>
      <c r="AB167" s="121"/>
      <c r="AC167" s="121"/>
      <c r="AD167" s="121"/>
      <c r="AE167" s="121"/>
      <c r="AF167" s="121"/>
      <c r="AG167" s="121">
        <v>119</v>
      </c>
      <c r="AH167" s="121">
        <v>127</v>
      </c>
    </row>
    <row r="168" spans="1:34">
      <c r="A168" s="126">
        <v>1990</v>
      </c>
      <c r="B168" s="123"/>
      <c r="C168" s="123"/>
      <c r="D168" s="123"/>
      <c r="E168" s="123"/>
      <c r="F168" s="123"/>
      <c r="G168" s="123"/>
      <c r="H168" s="123">
        <v>111.3</v>
      </c>
      <c r="I168" s="123">
        <v>117</v>
      </c>
      <c r="J168" s="123"/>
      <c r="K168" s="131"/>
      <c r="L168" s="128"/>
      <c r="M168" s="123"/>
      <c r="N168" s="123"/>
      <c r="O168" s="123"/>
      <c r="P168" s="123">
        <v>104</v>
      </c>
      <c r="Q168" s="123">
        <v>111</v>
      </c>
      <c r="R168" s="123">
        <v>254</v>
      </c>
      <c r="S168" s="121"/>
      <c r="T168" s="123"/>
      <c r="U168" s="128"/>
      <c r="V168" s="123"/>
      <c r="W168" s="123"/>
      <c r="X168" s="123"/>
      <c r="Y168" s="123">
        <v>111</v>
      </c>
      <c r="Z168" s="123">
        <v>155</v>
      </c>
      <c r="AA168" s="123"/>
      <c r="AB168" s="123"/>
      <c r="AC168" s="123"/>
      <c r="AD168" s="123"/>
      <c r="AE168" s="123"/>
      <c r="AF168" s="123"/>
      <c r="AG168" s="123">
        <v>117</v>
      </c>
      <c r="AH168" s="123">
        <v>125</v>
      </c>
    </row>
    <row r="169" spans="1:34">
      <c r="A169" s="126">
        <v>4</v>
      </c>
      <c r="B169" s="121"/>
      <c r="C169" s="121"/>
      <c r="D169" s="121"/>
      <c r="E169" s="121"/>
      <c r="F169" s="121"/>
      <c r="G169" s="121"/>
      <c r="H169" s="121">
        <v>112</v>
      </c>
      <c r="I169" s="121">
        <v>118</v>
      </c>
      <c r="J169" s="121"/>
      <c r="K169" s="130"/>
      <c r="L169" s="127"/>
      <c r="M169" s="121"/>
      <c r="N169" s="121"/>
      <c r="O169" s="121"/>
      <c r="P169" s="121">
        <v>105</v>
      </c>
      <c r="Q169" s="121">
        <v>112</v>
      </c>
      <c r="R169" s="121">
        <v>256</v>
      </c>
      <c r="S169" s="121"/>
      <c r="T169" s="121"/>
      <c r="U169" s="127"/>
      <c r="V169" s="121"/>
      <c r="W169" s="121"/>
      <c r="X169" s="121"/>
      <c r="Y169" s="121">
        <v>112</v>
      </c>
      <c r="Z169" s="121">
        <v>157</v>
      </c>
      <c r="AA169" s="121"/>
      <c r="AB169" s="121"/>
      <c r="AC169" s="121"/>
      <c r="AD169" s="121"/>
      <c r="AE169" s="121"/>
      <c r="AF169" s="121"/>
      <c r="AG169" s="121">
        <v>118</v>
      </c>
      <c r="AH169" s="121">
        <v>126</v>
      </c>
    </row>
    <row r="170" spans="1:34">
      <c r="A170" s="126">
        <v>3</v>
      </c>
      <c r="B170" s="121"/>
      <c r="C170" s="121"/>
      <c r="D170" s="121"/>
      <c r="E170" s="121"/>
      <c r="F170" s="121"/>
      <c r="G170" s="121"/>
      <c r="H170" s="121">
        <v>112</v>
      </c>
      <c r="I170" s="121">
        <v>118</v>
      </c>
      <c r="J170" s="121"/>
      <c r="K170" s="130"/>
      <c r="L170" s="127"/>
      <c r="M170" s="121"/>
      <c r="N170" s="121"/>
      <c r="O170" s="121"/>
      <c r="P170" s="121">
        <v>105</v>
      </c>
      <c r="Q170" s="121">
        <v>112</v>
      </c>
      <c r="R170" s="121">
        <v>256</v>
      </c>
      <c r="S170" s="121"/>
      <c r="T170" s="121"/>
      <c r="U170" s="127"/>
      <c r="V170" s="121"/>
      <c r="W170" s="121"/>
      <c r="X170" s="121"/>
      <c r="Y170" s="121">
        <v>111</v>
      </c>
      <c r="Z170" s="121">
        <v>155</v>
      </c>
      <c r="AA170" s="121"/>
      <c r="AB170" s="121"/>
      <c r="AC170" s="121"/>
      <c r="AD170" s="121"/>
      <c r="AE170" s="121"/>
      <c r="AF170" s="121"/>
      <c r="AG170" s="121">
        <v>117</v>
      </c>
      <c r="AH170" s="121">
        <v>125</v>
      </c>
    </row>
    <row r="171" spans="1:34">
      <c r="A171" s="126">
        <v>2</v>
      </c>
      <c r="B171" s="121"/>
      <c r="C171" s="121"/>
      <c r="D171" s="121"/>
      <c r="E171" s="121"/>
      <c r="F171" s="121"/>
      <c r="G171" s="121"/>
      <c r="H171" s="121">
        <v>111</v>
      </c>
      <c r="I171" s="121">
        <v>117</v>
      </c>
      <c r="J171" s="121"/>
      <c r="K171" s="130"/>
      <c r="L171" s="127"/>
      <c r="M171" s="121"/>
      <c r="N171" s="121"/>
      <c r="O171" s="121"/>
      <c r="P171" s="121">
        <v>103</v>
      </c>
      <c r="Q171" s="121">
        <v>110</v>
      </c>
      <c r="R171" s="121">
        <v>251</v>
      </c>
      <c r="S171" s="121"/>
      <c r="T171" s="121"/>
      <c r="U171" s="127"/>
      <c r="V171" s="121"/>
      <c r="W171" s="121"/>
      <c r="X171" s="121"/>
      <c r="Y171" s="121">
        <v>110</v>
      </c>
      <c r="Z171" s="121">
        <v>154</v>
      </c>
      <c r="AA171" s="121"/>
      <c r="AB171" s="121"/>
      <c r="AC171" s="121"/>
      <c r="AD171" s="121"/>
      <c r="AE171" s="121"/>
      <c r="AF171" s="121"/>
      <c r="AG171" s="121">
        <v>116</v>
      </c>
      <c r="AH171" s="121">
        <v>124</v>
      </c>
    </row>
    <row r="172" spans="1:34">
      <c r="A172" s="126">
        <v>1</v>
      </c>
      <c r="B172" s="121"/>
      <c r="C172" s="121"/>
      <c r="D172" s="121"/>
      <c r="E172" s="121"/>
      <c r="F172" s="121"/>
      <c r="G172" s="121"/>
      <c r="H172" s="121">
        <v>110</v>
      </c>
      <c r="I172" s="121">
        <v>116</v>
      </c>
      <c r="J172" s="121"/>
      <c r="K172" s="130"/>
      <c r="L172" s="127"/>
      <c r="M172" s="121"/>
      <c r="N172" s="121"/>
      <c r="O172" s="121"/>
      <c r="P172" s="121">
        <v>103</v>
      </c>
      <c r="Q172" s="121">
        <v>110</v>
      </c>
      <c r="R172" s="121">
        <v>251</v>
      </c>
      <c r="S172" s="123"/>
      <c r="T172" s="121"/>
      <c r="U172" s="127"/>
      <c r="V172" s="121"/>
      <c r="W172" s="121"/>
      <c r="X172" s="121"/>
      <c r="Y172" s="121">
        <v>109</v>
      </c>
      <c r="Z172" s="121">
        <v>153</v>
      </c>
      <c r="AA172" s="121"/>
      <c r="AB172" s="121"/>
      <c r="AC172" s="121"/>
      <c r="AD172" s="121"/>
      <c r="AE172" s="121"/>
      <c r="AF172" s="121"/>
      <c r="AG172" s="121">
        <v>115</v>
      </c>
      <c r="AH172" s="121">
        <v>123</v>
      </c>
    </row>
    <row r="173" spans="1:34">
      <c r="A173" s="126">
        <v>1989</v>
      </c>
      <c r="B173" s="123"/>
      <c r="C173" s="123"/>
      <c r="D173" s="123"/>
      <c r="E173" s="123"/>
      <c r="F173" s="123"/>
      <c r="G173" s="123"/>
      <c r="H173" s="123">
        <v>108</v>
      </c>
      <c r="I173" s="123">
        <v>113</v>
      </c>
      <c r="J173" s="123"/>
      <c r="K173" s="131"/>
      <c r="L173" s="128"/>
      <c r="M173" s="123"/>
      <c r="N173" s="123"/>
      <c r="O173" s="123"/>
      <c r="P173" s="123">
        <v>101</v>
      </c>
      <c r="Q173" s="123">
        <v>108</v>
      </c>
      <c r="R173" s="123">
        <v>246</v>
      </c>
      <c r="S173" s="121"/>
      <c r="T173" s="123"/>
      <c r="U173" s="128"/>
      <c r="V173" s="123"/>
      <c r="W173" s="123"/>
      <c r="X173" s="123"/>
      <c r="Y173" s="123">
        <v>107</v>
      </c>
      <c r="Z173" s="123">
        <v>150</v>
      </c>
      <c r="AA173" s="123"/>
      <c r="AB173" s="123"/>
      <c r="AC173" s="123"/>
      <c r="AD173" s="123"/>
      <c r="AE173" s="123"/>
      <c r="AF173" s="123"/>
      <c r="AG173" s="123">
        <v>114</v>
      </c>
      <c r="AH173" s="123">
        <v>122</v>
      </c>
    </row>
    <row r="174" spans="1:34">
      <c r="A174" s="126">
        <v>4</v>
      </c>
      <c r="B174" s="121"/>
      <c r="C174" s="121"/>
      <c r="D174" s="121"/>
      <c r="E174" s="121"/>
      <c r="F174" s="121"/>
      <c r="G174" s="121"/>
      <c r="H174" s="121">
        <v>109</v>
      </c>
      <c r="I174" s="121">
        <v>114</v>
      </c>
      <c r="J174" s="121"/>
      <c r="K174" s="130"/>
      <c r="L174" s="127"/>
      <c r="M174" s="121"/>
      <c r="N174" s="121"/>
      <c r="O174" s="121"/>
      <c r="P174" s="121">
        <v>102</v>
      </c>
      <c r="Q174" s="121">
        <v>109</v>
      </c>
      <c r="R174" s="121">
        <v>249</v>
      </c>
      <c r="S174" s="121"/>
      <c r="T174" s="121"/>
      <c r="U174" s="127"/>
      <c r="V174" s="121"/>
      <c r="W174" s="121"/>
      <c r="X174" s="121"/>
      <c r="Y174" s="121">
        <v>109</v>
      </c>
      <c r="Z174" s="121">
        <v>153</v>
      </c>
      <c r="AA174" s="121"/>
      <c r="AB174" s="121"/>
      <c r="AC174" s="121"/>
      <c r="AD174" s="121"/>
      <c r="AE174" s="121"/>
      <c r="AF174" s="121"/>
      <c r="AG174" s="121">
        <v>115</v>
      </c>
      <c r="AH174" s="121">
        <v>123</v>
      </c>
    </row>
    <row r="175" spans="1:34">
      <c r="A175" s="126">
        <v>3</v>
      </c>
      <c r="B175" s="121"/>
      <c r="C175" s="121"/>
      <c r="D175" s="121"/>
      <c r="E175" s="121"/>
      <c r="F175" s="121"/>
      <c r="G175" s="121"/>
      <c r="H175" s="121">
        <v>108</v>
      </c>
      <c r="I175" s="121">
        <v>113</v>
      </c>
      <c r="J175" s="121"/>
      <c r="K175" s="130"/>
      <c r="L175" s="127"/>
      <c r="M175" s="121"/>
      <c r="N175" s="121"/>
      <c r="O175" s="121"/>
      <c r="P175" s="121">
        <v>101</v>
      </c>
      <c r="Q175" s="121">
        <v>108</v>
      </c>
      <c r="R175" s="121">
        <v>246</v>
      </c>
      <c r="S175" s="121"/>
      <c r="T175" s="121"/>
      <c r="U175" s="127"/>
      <c r="V175" s="121"/>
      <c r="W175" s="121"/>
      <c r="X175" s="121"/>
      <c r="Y175" s="121">
        <v>107</v>
      </c>
      <c r="Z175" s="121">
        <v>150</v>
      </c>
      <c r="AA175" s="121"/>
      <c r="AB175" s="121"/>
      <c r="AC175" s="121"/>
      <c r="AD175" s="121"/>
      <c r="AE175" s="121"/>
      <c r="AF175" s="121"/>
      <c r="AG175" s="121">
        <v>114</v>
      </c>
      <c r="AH175" s="121">
        <v>122</v>
      </c>
    </row>
    <row r="176" spans="1:34">
      <c r="A176" s="126">
        <v>2</v>
      </c>
      <c r="B176" s="121"/>
      <c r="C176" s="121"/>
      <c r="D176" s="121"/>
      <c r="E176" s="121"/>
      <c r="F176" s="121"/>
      <c r="G176" s="121"/>
      <c r="H176" s="121">
        <v>108</v>
      </c>
      <c r="I176" s="121">
        <v>113</v>
      </c>
      <c r="J176" s="121"/>
      <c r="K176" s="130"/>
      <c r="L176" s="127"/>
      <c r="M176" s="121"/>
      <c r="N176" s="121"/>
      <c r="O176" s="121"/>
      <c r="P176" s="121">
        <v>100</v>
      </c>
      <c r="Q176" s="121">
        <v>107</v>
      </c>
      <c r="R176" s="121">
        <v>244</v>
      </c>
      <c r="S176" s="121"/>
      <c r="T176" s="121"/>
      <c r="U176" s="127"/>
      <c r="V176" s="121"/>
      <c r="W176" s="121"/>
      <c r="X176" s="121"/>
      <c r="Y176" s="121">
        <v>106</v>
      </c>
      <c r="Z176" s="121">
        <v>148</v>
      </c>
      <c r="AA176" s="121"/>
      <c r="AB176" s="121"/>
      <c r="AC176" s="121"/>
      <c r="AD176" s="121"/>
      <c r="AE176" s="121"/>
      <c r="AF176" s="121"/>
      <c r="AG176" s="121">
        <v>114</v>
      </c>
      <c r="AH176" s="121">
        <v>122</v>
      </c>
    </row>
    <row r="177" spans="1:34">
      <c r="A177" s="126">
        <v>1</v>
      </c>
      <c r="B177" s="121"/>
      <c r="C177" s="121"/>
      <c r="D177" s="121"/>
      <c r="E177" s="121"/>
      <c r="F177" s="121"/>
      <c r="G177" s="121"/>
      <c r="H177" s="121">
        <v>107</v>
      </c>
      <c r="I177" s="121">
        <v>112</v>
      </c>
      <c r="J177" s="121"/>
      <c r="K177" s="130"/>
      <c r="L177" s="127"/>
      <c r="M177" s="121"/>
      <c r="N177" s="121"/>
      <c r="O177" s="121"/>
      <c r="P177" s="121">
        <v>100</v>
      </c>
      <c r="Q177" s="121">
        <v>107</v>
      </c>
      <c r="R177" s="121">
        <v>244</v>
      </c>
      <c r="S177" s="123"/>
      <c r="T177" s="121"/>
      <c r="U177" s="127"/>
      <c r="V177" s="121"/>
      <c r="W177" s="121"/>
      <c r="X177" s="121"/>
      <c r="Y177" s="121">
        <v>106</v>
      </c>
      <c r="Z177" s="121">
        <v>148</v>
      </c>
      <c r="AA177" s="121"/>
      <c r="AB177" s="121"/>
      <c r="AC177" s="121"/>
      <c r="AD177" s="121"/>
      <c r="AE177" s="121"/>
      <c r="AF177" s="121"/>
      <c r="AG177" s="121">
        <v>112</v>
      </c>
      <c r="AH177" s="121">
        <v>120</v>
      </c>
    </row>
    <row r="178" spans="1:34">
      <c r="A178" s="126">
        <v>1988</v>
      </c>
      <c r="B178" s="123"/>
      <c r="C178" s="123"/>
      <c r="D178" s="123"/>
      <c r="E178" s="123"/>
      <c r="F178" s="123"/>
      <c r="G178" s="123"/>
      <c r="H178" s="123">
        <v>105</v>
      </c>
      <c r="I178" s="123">
        <v>110</v>
      </c>
      <c r="J178" s="123"/>
      <c r="K178" s="131"/>
      <c r="L178" s="128"/>
      <c r="M178" s="123"/>
      <c r="N178" s="123"/>
      <c r="O178" s="123"/>
      <c r="P178" s="123">
        <v>100</v>
      </c>
      <c r="Q178" s="123">
        <v>107</v>
      </c>
      <c r="R178" s="123">
        <v>244</v>
      </c>
      <c r="S178" s="121"/>
      <c r="T178" s="123"/>
      <c r="U178" s="128"/>
      <c r="V178" s="123"/>
      <c r="W178" s="123"/>
      <c r="X178" s="123"/>
      <c r="Y178" s="123">
        <v>103</v>
      </c>
      <c r="Z178" s="123">
        <v>144</v>
      </c>
      <c r="AA178" s="123"/>
      <c r="AB178" s="123"/>
      <c r="AC178" s="123"/>
      <c r="AD178" s="123"/>
      <c r="AE178" s="123"/>
      <c r="AF178" s="123"/>
      <c r="AG178" s="123">
        <v>109</v>
      </c>
      <c r="AH178" s="123">
        <v>117</v>
      </c>
    </row>
    <row r="179" spans="1:34">
      <c r="A179" s="126">
        <v>4</v>
      </c>
      <c r="B179" s="121"/>
      <c r="C179" s="121"/>
      <c r="D179" s="121"/>
      <c r="E179" s="121"/>
      <c r="F179" s="121"/>
      <c r="G179" s="121"/>
      <c r="H179" s="121">
        <v>106</v>
      </c>
      <c r="I179" s="121">
        <v>111</v>
      </c>
      <c r="J179" s="121"/>
      <c r="K179" s="130"/>
      <c r="L179" s="127"/>
      <c r="M179" s="121"/>
      <c r="N179" s="121"/>
      <c r="O179" s="121"/>
      <c r="P179" s="121">
        <v>100</v>
      </c>
      <c r="Q179" s="121">
        <v>107</v>
      </c>
      <c r="R179" s="121">
        <v>244</v>
      </c>
      <c r="S179" s="121"/>
      <c r="T179" s="121"/>
      <c r="U179" s="127"/>
      <c r="V179" s="121"/>
      <c r="W179" s="121"/>
      <c r="X179" s="121"/>
      <c r="Y179" s="121">
        <v>104</v>
      </c>
      <c r="Z179" s="121">
        <v>146</v>
      </c>
      <c r="AA179" s="121"/>
      <c r="AB179" s="121"/>
      <c r="AC179" s="121"/>
      <c r="AD179" s="121"/>
      <c r="AE179" s="121"/>
      <c r="AF179" s="121"/>
      <c r="AG179" s="121">
        <v>111</v>
      </c>
      <c r="AH179" s="121">
        <v>119</v>
      </c>
    </row>
    <row r="180" spans="1:34">
      <c r="A180" s="126">
        <v>3</v>
      </c>
      <c r="B180" s="121"/>
      <c r="C180" s="121"/>
      <c r="D180" s="121"/>
      <c r="E180" s="121"/>
      <c r="F180" s="121"/>
      <c r="G180" s="121"/>
      <c r="H180" s="121">
        <v>106</v>
      </c>
      <c r="I180" s="121">
        <v>111</v>
      </c>
      <c r="J180" s="121"/>
      <c r="K180" s="130"/>
      <c r="L180" s="127"/>
      <c r="M180" s="121"/>
      <c r="N180" s="121"/>
      <c r="O180" s="121"/>
      <c r="P180" s="121">
        <v>100</v>
      </c>
      <c r="Q180" s="121">
        <v>107</v>
      </c>
      <c r="R180" s="121">
        <v>244</v>
      </c>
      <c r="S180" s="121"/>
      <c r="T180" s="121"/>
      <c r="U180" s="127"/>
      <c r="V180" s="121"/>
      <c r="W180" s="121"/>
      <c r="X180" s="121"/>
      <c r="Y180" s="121">
        <v>103</v>
      </c>
      <c r="Z180" s="121">
        <v>144</v>
      </c>
      <c r="AA180" s="121"/>
      <c r="AB180" s="121"/>
      <c r="AC180" s="121"/>
      <c r="AD180" s="121"/>
      <c r="AE180" s="121"/>
      <c r="AF180" s="121"/>
      <c r="AG180" s="121">
        <v>110</v>
      </c>
      <c r="AH180" s="121">
        <v>118</v>
      </c>
    </row>
    <row r="181" spans="1:34">
      <c r="A181" s="126">
        <v>2</v>
      </c>
      <c r="B181" s="121"/>
      <c r="C181" s="121"/>
      <c r="D181" s="121"/>
      <c r="E181" s="121"/>
      <c r="F181" s="121"/>
      <c r="G181" s="121"/>
      <c r="H181" s="121">
        <v>105</v>
      </c>
      <c r="I181" s="121">
        <v>110</v>
      </c>
      <c r="J181" s="121"/>
      <c r="K181" s="130"/>
      <c r="L181" s="127"/>
      <c r="M181" s="121"/>
      <c r="N181" s="121"/>
      <c r="O181" s="121"/>
      <c r="P181" s="121">
        <v>100</v>
      </c>
      <c r="Q181" s="121">
        <v>107</v>
      </c>
      <c r="R181" s="121">
        <v>244</v>
      </c>
      <c r="S181" s="121"/>
      <c r="T181" s="121"/>
      <c r="U181" s="127"/>
      <c r="V181" s="121"/>
      <c r="W181" s="121"/>
      <c r="X181" s="121"/>
      <c r="Y181" s="121">
        <v>103</v>
      </c>
      <c r="Z181" s="121">
        <v>144</v>
      </c>
      <c r="AA181" s="121"/>
      <c r="AB181" s="121"/>
      <c r="AC181" s="121"/>
      <c r="AD181" s="121"/>
      <c r="AE181" s="121"/>
      <c r="AF181" s="121"/>
      <c r="AG181" s="121">
        <v>109</v>
      </c>
      <c r="AH181" s="121">
        <v>117</v>
      </c>
    </row>
    <row r="182" spans="1:34">
      <c r="A182" s="126">
        <v>1</v>
      </c>
      <c r="B182" s="121"/>
      <c r="C182" s="121"/>
      <c r="D182" s="121"/>
      <c r="E182" s="121"/>
      <c r="F182" s="121"/>
      <c r="G182" s="121"/>
      <c r="H182" s="121">
        <v>104</v>
      </c>
      <c r="I182" s="121">
        <v>109</v>
      </c>
      <c r="J182" s="121"/>
      <c r="K182" s="130"/>
      <c r="L182" s="127"/>
      <c r="M182" s="121"/>
      <c r="N182" s="121"/>
      <c r="O182" s="121"/>
      <c r="P182" s="121">
        <v>100</v>
      </c>
      <c r="Q182" s="121">
        <v>107</v>
      </c>
      <c r="R182" s="121">
        <v>244</v>
      </c>
      <c r="S182" s="123"/>
      <c r="T182" s="121"/>
      <c r="U182" s="127"/>
      <c r="V182" s="121"/>
      <c r="W182" s="121"/>
      <c r="X182" s="121"/>
      <c r="Y182" s="121">
        <v>101</v>
      </c>
      <c r="Z182" s="121">
        <v>141</v>
      </c>
      <c r="AA182" s="121"/>
      <c r="AB182" s="121"/>
      <c r="AC182" s="121"/>
      <c r="AD182" s="121"/>
      <c r="AE182" s="121"/>
      <c r="AF182" s="121"/>
      <c r="AG182" s="121">
        <v>107</v>
      </c>
      <c r="AH182" s="121">
        <v>114</v>
      </c>
    </row>
    <row r="183" spans="1:34">
      <c r="A183" s="126">
        <v>1987</v>
      </c>
      <c r="B183" s="123"/>
      <c r="C183" s="123"/>
      <c r="D183" s="123"/>
      <c r="E183" s="123"/>
      <c r="F183" s="123"/>
      <c r="G183" s="123"/>
      <c r="H183" s="123">
        <v>103</v>
      </c>
      <c r="I183" s="123">
        <v>109</v>
      </c>
      <c r="J183" s="123"/>
      <c r="K183" s="131"/>
      <c r="L183" s="128"/>
      <c r="M183" s="123"/>
      <c r="N183" s="123"/>
      <c r="O183" s="123"/>
      <c r="P183" s="123">
        <v>101</v>
      </c>
      <c r="Q183" s="123">
        <v>108</v>
      </c>
      <c r="R183" s="123">
        <v>245</v>
      </c>
      <c r="S183" s="121"/>
      <c r="T183" s="123"/>
      <c r="U183" s="128"/>
      <c r="V183" s="123"/>
      <c r="W183" s="123"/>
      <c r="X183" s="123"/>
      <c r="Y183" s="123">
        <v>101</v>
      </c>
      <c r="Z183" s="123">
        <v>141</v>
      </c>
      <c r="AA183" s="123"/>
      <c r="AB183" s="123"/>
      <c r="AC183" s="123"/>
      <c r="AD183" s="123"/>
      <c r="AE183" s="123"/>
      <c r="AF183" s="123"/>
      <c r="AG183" s="123">
        <v>106</v>
      </c>
      <c r="AH183" s="123">
        <v>113</v>
      </c>
    </row>
    <row r="184" spans="1:34">
      <c r="A184" s="126">
        <v>4</v>
      </c>
      <c r="B184" s="121"/>
      <c r="C184" s="121"/>
      <c r="D184" s="121"/>
      <c r="E184" s="121"/>
      <c r="F184" s="121"/>
      <c r="G184" s="121"/>
      <c r="H184" s="121">
        <v>104</v>
      </c>
      <c r="I184" s="121">
        <v>110</v>
      </c>
      <c r="J184" s="121"/>
      <c r="K184" s="130"/>
      <c r="L184" s="127"/>
      <c r="M184" s="121"/>
      <c r="N184" s="121"/>
      <c r="O184" s="121"/>
      <c r="P184" s="121">
        <v>101</v>
      </c>
      <c r="Q184" s="121">
        <v>108</v>
      </c>
      <c r="R184" s="121">
        <v>246</v>
      </c>
      <c r="S184" s="121"/>
      <c r="T184" s="121"/>
      <c r="U184" s="127"/>
      <c r="V184" s="121"/>
      <c r="W184" s="121"/>
      <c r="X184" s="121"/>
      <c r="Y184" s="121">
        <v>101</v>
      </c>
      <c r="Z184" s="121">
        <v>141</v>
      </c>
      <c r="AA184" s="121"/>
      <c r="AB184" s="121"/>
      <c r="AC184" s="121"/>
      <c r="AD184" s="121"/>
      <c r="AE184" s="121"/>
      <c r="AF184" s="121"/>
      <c r="AG184" s="121">
        <v>107</v>
      </c>
      <c r="AH184" s="121">
        <v>114</v>
      </c>
    </row>
    <row r="185" spans="1:34">
      <c r="A185" s="126">
        <v>3</v>
      </c>
      <c r="B185" s="121"/>
      <c r="C185" s="121"/>
      <c r="D185" s="121"/>
      <c r="E185" s="121"/>
      <c r="F185" s="121"/>
      <c r="G185" s="121"/>
      <c r="H185" s="121">
        <v>104</v>
      </c>
      <c r="I185" s="121">
        <v>110</v>
      </c>
      <c r="J185" s="121"/>
      <c r="K185" s="130"/>
      <c r="L185" s="127"/>
      <c r="M185" s="121"/>
      <c r="N185" s="121"/>
      <c r="O185" s="121"/>
      <c r="P185" s="121">
        <v>101</v>
      </c>
      <c r="Q185" s="121">
        <v>108</v>
      </c>
      <c r="R185" s="121">
        <v>246</v>
      </c>
      <c r="S185" s="121"/>
      <c r="T185" s="121"/>
      <c r="U185" s="127"/>
      <c r="V185" s="121"/>
      <c r="W185" s="121"/>
      <c r="X185" s="121"/>
      <c r="Y185" s="121">
        <v>101</v>
      </c>
      <c r="Z185" s="121">
        <v>141</v>
      </c>
      <c r="AA185" s="121"/>
      <c r="AB185" s="121"/>
      <c r="AC185" s="121"/>
      <c r="AD185" s="121"/>
      <c r="AE185" s="121"/>
      <c r="AF185" s="121"/>
      <c r="AG185" s="121">
        <v>107</v>
      </c>
      <c r="AH185" s="121">
        <v>114</v>
      </c>
    </row>
    <row r="186" spans="1:34">
      <c r="A186" s="126">
        <v>2</v>
      </c>
      <c r="B186" s="121"/>
      <c r="C186" s="121"/>
      <c r="D186" s="121"/>
      <c r="E186" s="121"/>
      <c r="F186" s="121"/>
      <c r="G186" s="121"/>
      <c r="H186" s="121">
        <v>103</v>
      </c>
      <c r="I186" s="121">
        <v>108</v>
      </c>
      <c r="J186" s="121"/>
      <c r="K186" s="130"/>
      <c r="L186" s="127"/>
      <c r="M186" s="121"/>
      <c r="N186" s="121"/>
      <c r="O186" s="121"/>
      <c r="P186" s="121">
        <v>100</v>
      </c>
      <c r="Q186" s="121">
        <v>107</v>
      </c>
      <c r="R186" s="121">
        <v>244</v>
      </c>
      <c r="S186" s="121"/>
      <c r="T186" s="121"/>
      <c r="U186" s="127"/>
      <c r="V186" s="121"/>
      <c r="W186" s="121"/>
      <c r="X186" s="121"/>
      <c r="Y186" s="121">
        <v>101</v>
      </c>
      <c r="Z186" s="121">
        <v>141</v>
      </c>
      <c r="AA186" s="121"/>
      <c r="AB186" s="121"/>
      <c r="AC186" s="121"/>
      <c r="AD186" s="121"/>
      <c r="AE186" s="121"/>
      <c r="AF186" s="121"/>
      <c r="AG186" s="121">
        <v>105</v>
      </c>
      <c r="AH186" s="121">
        <v>112</v>
      </c>
    </row>
    <row r="187" spans="1:34">
      <c r="A187" s="126">
        <v>1</v>
      </c>
      <c r="B187" s="121"/>
      <c r="C187" s="121"/>
      <c r="D187" s="121"/>
      <c r="E187" s="121"/>
      <c r="F187" s="121"/>
      <c r="G187" s="121"/>
      <c r="H187" s="121">
        <v>102</v>
      </c>
      <c r="I187" s="121">
        <v>108</v>
      </c>
      <c r="J187" s="121"/>
      <c r="K187" s="130"/>
      <c r="L187" s="127"/>
      <c r="M187" s="121"/>
      <c r="N187" s="121"/>
      <c r="O187" s="121"/>
      <c r="P187" s="121">
        <v>100</v>
      </c>
      <c r="Q187" s="121">
        <v>107</v>
      </c>
      <c r="R187" s="121">
        <v>244</v>
      </c>
      <c r="S187" s="123"/>
      <c r="T187" s="121"/>
      <c r="U187" s="127"/>
      <c r="V187" s="121"/>
      <c r="W187" s="121"/>
      <c r="X187" s="121"/>
      <c r="Y187" s="121">
        <v>100</v>
      </c>
      <c r="Z187" s="121">
        <v>140</v>
      </c>
      <c r="AA187" s="121"/>
      <c r="AB187" s="121"/>
      <c r="AC187" s="121"/>
      <c r="AD187" s="121"/>
      <c r="AE187" s="121"/>
      <c r="AF187" s="121"/>
      <c r="AG187" s="121">
        <v>104</v>
      </c>
      <c r="AH187" s="121">
        <v>111</v>
      </c>
    </row>
    <row r="188" spans="1:34">
      <c r="A188" s="126">
        <v>1986</v>
      </c>
      <c r="B188" s="123"/>
      <c r="C188" s="123"/>
      <c r="D188" s="123"/>
      <c r="E188" s="123"/>
      <c r="F188" s="123"/>
      <c r="G188" s="123"/>
      <c r="H188" s="123">
        <v>100</v>
      </c>
      <c r="I188" s="123">
        <v>105</v>
      </c>
      <c r="J188" s="123"/>
      <c r="K188" s="131"/>
      <c r="L188" s="128"/>
      <c r="M188" s="123"/>
      <c r="N188" s="123"/>
      <c r="O188" s="123"/>
      <c r="P188" s="123">
        <v>100</v>
      </c>
      <c r="Q188" s="123">
        <v>107</v>
      </c>
      <c r="R188" s="123">
        <v>244</v>
      </c>
      <c r="S188" s="121"/>
      <c r="T188" s="123"/>
      <c r="U188" s="128"/>
      <c r="V188" s="123"/>
      <c r="W188" s="123"/>
      <c r="X188" s="123"/>
      <c r="Y188" s="123">
        <v>100</v>
      </c>
      <c r="Z188" s="123">
        <v>140</v>
      </c>
      <c r="AA188" s="123"/>
      <c r="AB188" s="123"/>
      <c r="AC188" s="123"/>
      <c r="AD188" s="123"/>
      <c r="AE188" s="123"/>
      <c r="AF188" s="123"/>
      <c r="AG188" s="123">
        <v>100</v>
      </c>
      <c r="AH188" s="123">
        <v>107</v>
      </c>
    </row>
    <row r="189" spans="1:34">
      <c r="A189" s="126">
        <v>4</v>
      </c>
      <c r="B189" s="121"/>
      <c r="C189" s="121"/>
      <c r="D189" s="121"/>
      <c r="E189" s="121"/>
      <c r="F189" s="121"/>
      <c r="G189" s="121"/>
      <c r="H189" s="121">
        <v>101</v>
      </c>
      <c r="I189" s="121">
        <v>106</v>
      </c>
      <c r="J189" s="121"/>
      <c r="K189" s="130"/>
      <c r="L189" s="127"/>
      <c r="M189" s="121"/>
      <c r="N189" s="121"/>
      <c r="O189" s="121"/>
      <c r="P189" s="121">
        <v>100</v>
      </c>
      <c r="Q189" s="121">
        <v>107</v>
      </c>
      <c r="R189" s="121">
        <v>244</v>
      </c>
      <c r="S189" s="121"/>
      <c r="T189" s="121"/>
      <c r="U189" s="127"/>
      <c r="V189" s="121"/>
      <c r="W189" s="121"/>
      <c r="X189" s="121"/>
      <c r="Y189" s="121">
        <v>100</v>
      </c>
      <c r="Z189" s="121">
        <v>141</v>
      </c>
      <c r="AA189" s="121"/>
      <c r="AB189" s="121"/>
      <c r="AC189" s="121"/>
      <c r="AD189" s="121"/>
      <c r="AE189" s="121"/>
      <c r="AF189" s="121"/>
      <c r="AG189" s="121">
        <v>102</v>
      </c>
      <c r="AH189" s="121">
        <v>109</v>
      </c>
    </row>
    <row r="190" spans="1:34">
      <c r="A190" s="126">
        <v>3</v>
      </c>
      <c r="B190" s="121"/>
      <c r="C190" s="121"/>
      <c r="D190" s="121"/>
      <c r="E190" s="121"/>
      <c r="F190" s="121"/>
      <c r="G190" s="121"/>
      <c r="H190" s="121">
        <v>100</v>
      </c>
      <c r="I190" s="121">
        <v>105</v>
      </c>
      <c r="J190" s="121"/>
      <c r="K190" s="130"/>
      <c r="L190" s="127"/>
      <c r="M190" s="121"/>
      <c r="N190" s="121"/>
      <c r="O190" s="121"/>
      <c r="P190" s="121">
        <v>99</v>
      </c>
      <c r="Q190" s="121">
        <v>106</v>
      </c>
      <c r="R190" s="121">
        <v>242</v>
      </c>
      <c r="S190" s="121"/>
      <c r="T190" s="121"/>
      <c r="U190" s="127"/>
      <c r="V190" s="121"/>
      <c r="W190" s="121"/>
      <c r="X190" s="121"/>
      <c r="Y190" s="121">
        <v>100</v>
      </c>
      <c r="Z190" s="121">
        <v>140</v>
      </c>
      <c r="AA190" s="121"/>
      <c r="AB190" s="121"/>
      <c r="AC190" s="121"/>
      <c r="AD190" s="121"/>
      <c r="AE190" s="121"/>
      <c r="AF190" s="121"/>
      <c r="AG190" s="121">
        <v>100</v>
      </c>
      <c r="AH190" s="121">
        <v>107</v>
      </c>
    </row>
    <row r="191" spans="1:34">
      <c r="A191" s="126">
        <v>2</v>
      </c>
      <c r="B191" s="121"/>
      <c r="C191" s="121"/>
      <c r="D191" s="121"/>
      <c r="E191" s="121"/>
      <c r="F191" s="121"/>
      <c r="G191" s="121"/>
      <c r="H191" s="121">
        <v>100</v>
      </c>
      <c r="I191" s="121">
        <v>105</v>
      </c>
      <c r="J191" s="121"/>
      <c r="K191" s="130"/>
      <c r="L191" s="127"/>
      <c r="M191" s="121"/>
      <c r="N191" s="121"/>
      <c r="O191" s="121"/>
      <c r="P191" s="121">
        <v>100</v>
      </c>
      <c r="Q191" s="121">
        <v>107</v>
      </c>
      <c r="R191" s="121">
        <v>244</v>
      </c>
      <c r="S191" s="121"/>
      <c r="T191" s="121"/>
      <c r="U191" s="127"/>
      <c r="V191" s="121"/>
      <c r="W191" s="121"/>
      <c r="X191" s="121"/>
      <c r="Y191" s="121">
        <v>100</v>
      </c>
      <c r="Z191" s="121">
        <v>140</v>
      </c>
      <c r="AA191" s="121"/>
      <c r="AB191" s="121"/>
      <c r="AC191" s="121"/>
      <c r="AD191" s="121"/>
      <c r="AE191" s="121"/>
      <c r="AF191" s="121"/>
      <c r="AG191" s="121">
        <v>99</v>
      </c>
      <c r="AH191" s="121">
        <v>106</v>
      </c>
    </row>
    <row r="192" spans="1:34">
      <c r="A192" s="126">
        <v>1</v>
      </c>
      <c r="B192" s="121"/>
      <c r="C192" s="121"/>
      <c r="D192" s="121"/>
      <c r="E192" s="121"/>
      <c r="F192" s="121"/>
      <c r="G192" s="121"/>
      <c r="H192" s="121">
        <v>100</v>
      </c>
      <c r="I192" s="121">
        <v>105</v>
      </c>
      <c r="J192" s="121"/>
      <c r="K192" s="130"/>
      <c r="L192" s="127"/>
      <c r="M192" s="121"/>
      <c r="N192" s="121"/>
      <c r="O192" s="121"/>
      <c r="P192" s="121">
        <v>102</v>
      </c>
      <c r="Q192" s="121">
        <v>109</v>
      </c>
      <c r="R192" s="121">
        <v>249</v>
      </c>
      <c r="S192" s="123"/>
      <c r="T192" s="121"/>
      <c r="U192" s="127"/>
      <c r="V192" s="121"/>
      <c r="W192" s="121"/>
      <c r="X192" s="121"/>
      <c r="Y192" s="121">
        <v>100</v>
      </c>
      <c r="Z192" s="121">
        <v>139</v>
      </c>
      <c r="AA192" s="121"/>
      <c r="AB192" s="121"/>
      <c r="AC192" s="121"/>
      <c r="AD192" s="121"/>
      <c r="AE192" s="121"/>
      <c r="AF192" s="121"/>
      <c r="AG192" s="121">
        <v>98</v>
      </c>
      <c r="AH192" s="121">
        <v>105</v>
      </c>
    </row>
    <row r="193" spans="1:34">
      <c r="A193" s="126">
        <v>1985</v>
      </c>
      <c r="B193" s="123"/>
      <c r="C193" s="123"/>
      <c r="D193" s="123"/>
      <c r="E193" s="123"/>
      <c r="F193" s="123"/>
      <c r="G193" s="123"/>
      <c r="H193" s="123"/>
      <c r="I193" s="123">
        <v>103</v>
      </c>
      <c r="J193" s="123"/>
      <c r="K193" s="131"/>
      <c r="L193" s="128"/>
      <c r="M193" s="123"/>
      <c r="N193" s="123"/>
      <c r="O193" s="123"/>
      <c r="P193" s="123"/>
      <c r="Q193" s="123">
        <v>106</v>
      </c>
      <c r="R193" s="123">
        <v>242</v>
      </c>
      <c r="S193" s="121"/>
      <c r="T193" s="123"/>
      <c r="U193" s="128"/>
      <c r="V193" s="123"/>
      <c r="W193" s="123"/>
      <c r="X193" s="123"/>
      <c r="Y193" s="123"/>
      <c r="Z193" s="123">
        <v>136</v>
      </c>
      <c r="AA193" s="123"/>
      <c r="AB193" s="123"/>
      <c r="AC193" s="123"/>
      <c r="AD193" s="123"/>
      <c r="AE193" s="123"/>
      <c r="AF193" s="123"/>
      <c r="AG193" s="123"/>
      <c r="AH193" s="123">
        <v>102</v>
      </c>
    </row>
    <row r="194" spans="1:34">
      <c r="A194" s="126">
        <v>4</v>
      </c>
      <c r="B194" s="121"/>
      <c r="C194" s="121"/>
      <c r="D194" s="121"/>
      <c r="E194" s="121"/>
      <c r="F194" s="121"/>
      <c r="G194" s="121"/>
      <c r="H194" s="121"/>
      <c r="I194" s="121">
        <v>104</v>
      </c>
      <c r="J194" s="121"/>
      <c r="K194" s="130"/>
      <c r="L194" s="127"/>
      <c r="M194" s="121"/>
      <c r="N194" s="121"/>
      <c r="O194" s="121"/>
      <c r="P194" s="121"/>
      <c r="Q194" s="121">
        <v>108</v>
      </c>
      <c r="R194" s="121">
        <v>246</v>
      </c>
      <c r="S194" s="121"/>
      <c r="T194" s="121"/>
      <c r="U194" s="127"/>
      <c r="V194" s="121"/>
      <c r="W194" s="121"/>
      <c r="X194" s="121"/>
      <c r="Y194" s="121"/>
      <c r="Z194" s="121">
        <v>138</v>
      </c>
      <c r="AA194" s="121"/>
      <c r="AB194" s="121"/>
      <c r="AC194" s="121"/>
      <c r="AD194" s="121"/>
      <c r="AE194" s="121"/>
      <c r="AF194" s="121"/>
      <c r="AG194" s="121"/>
      <c r="AH194" s="121">
        <v>103</v>
      </c>
    </row>
    <row r="195" spans="1:34">
      <c r="A195" s="126">
        <v>3</v>
      </c>
      <c r="B195" s="121"/>
      <c r="C195" s="121"/>
      <c r="D195" s="121"/>
      <c r="E195" s="121"/>
      <c r="F195" s="121"/>
      <c r="G195" s="121"/>
      <c r="H195" s="121"/>
      <c r="I195" s="121">
        <v>103</v>
      </c>
      <c r="J195" s="121"/>
      <c r="K195" s="130"/>
      <c r="L195" s="127"/>
      <c r="M195" s="121"/>
      <c r="N195" s="121"/>
      <c r="O195" s="121"/>
      <c r="P195" s="121"/>
      <c r="Q195" s="121">
        <v>107</v>
      </c>
      <c r="R195" s="121">
        <v>244</v>
      </c>
      <c r="S195" s="121"/>
      <c r="T195" s="121"/>
      <c r="U195" s="127"/>
      <c r="V195" s="121"/>
      <c r="W195" s="121"/>
      <c r="X195" s="121"/>
      <c r="Y195" s="121"/>
      <c r="Z195" s="121">
        <v>137</v>
      </c>
      <c r="AA195" s="121"/>
      <c r="AB195" s="121"/>
      <c r="AC195" s="121"/>
      <c r="AD195" s="121"/>
      <c r="AE195" s="121"/>
      <c r="AF195" s="121"/>
      <c r="AG195" s="121"/>
      <c r="AH195" s="121">
        <v>103</v>
      </c>
    </row>
    <row r="196" spans="1:34">
      <c r="A196" s="126">
        <v>2</v>
      </c>
      <c r="B196" s="121"/>
      <c r="C196" s="121"/>
      <c r="D196" s="121"/>
      <c r="E196" s="121"/>
      <c r="F196" s="121"/>
      <c r="G196" s="121"/>
      <c r="H196" s="121"/>
      <c r="I196" s="121">
        <v>102</v>
      </c>
      <c r="J196" s="121"/>
      <c r="K196" s="130"/>
      <c r="L196" s="127"/>
      <c r="M196" s="121"/>
      <c r="N196" s="121"/>
      <c r="O196" s="121"/>
      <c r="P196" s="121"/>
      <c r="Q196" s="121">
        <v>106</v>
      </c>
      <c r="R196" s="121">
        <v>242</v>
      </c>
      <c r="S196" s="121"/>
      <c r="T196" s="121"/>
      <c r="U196" s="127"/>
      <c r="V196" s="121"/>
      <c r="W196" s="121"/>
      <c r="X196" s="121"/>
      <c r="Y196" s="121"/>
      <c r="Z196" s="121">
        <v>135</v>
      </c>
      <c r="AA196" s="121"/>
      <c r="AB196" s="121"/>
      <c r="AC196" s="121"/>
      <c r="AD196" s="121"/>
      <c r="AE196" s="121"/>
      <c r="AF196" s="121"/>
      <c r="AG196" s="121"/>
      <c r="AH196" s="121">
        <v>102</v>
      </c>
    </row>
    <row r="197" spans="1:34">
      <c r="A197" s="126">
        <v>1</v>
      </c>
      <c r="B197" s="121"/>
      <c r="C197" s="121"/>
      <c r="D197" s="121"/>
      <c r="E197" s="121"/>
      <c r="F197" s="121"/>
      <c r="G197" s="121"/>
      <c r="H197" s="121"/>
      <c r="I197" s="121">
        <v>101</v>
      </c>
      <c r="J197" s="121"/>
      <c r="K197" s="130"/>
      <c r="L197" s="127"/>
      <c r="M197" s="121"/>
      <c r="N197" s="121"/>
      <c r="O197" s="121"/>
      <c r="P197" s="121"/>
      <c r="Q197" s="121">
        <v>104</v>
      </c>
      <c r="R197" s="121">
        <v>237</v>
      </c>
      <c r="S197" s="123"/>
      <c r="T197" s="121"/>
      <c r="U197" s="127"/>
      <c r="V197" s="121"/>
      <c r="W197" s="121"/>
      <c r="X197" s="121"/>
      <c r="Y197" s="121"/>
      <c r="Z197" s="121">
        <v>134</v>
      </c>
      <c r="AA197" s="121"/>
      <c r="AB197" s="121"/>
      <c r="AC197" s="121"/>
      <c r="AD197" s="121"/>
      <c r="AE197" s="121"/>
      <c r="AF197" s="121"/>
      <c r="AG197" s="121"/>
      <c r="AH197" s="121">
        <v>101</v>
      </c>
    </row>
    <row r="198" spans="1:34">
      <c r="A198" s="126">
        <v>1984</v>
      </c>
      <c r="B198" s="123"/>
      <c r="C198" s="123"/>
      <c r="D198" s="123"/>
      <c r="E198" s="123"/>
      <c r="F198" s="123"/>
      <c r="G198" s="123"/>
      <c r="H198" s="123"/>
      <c r="I198" s="123">
        <v>100</v>
      </c>
      <c r="J198" s="123"/>
      <c r="K198" s="131"/>
      <c r="L198" s="128"/>
      <c r="M198" s="123"/>
      <c r="N198" s="123"/>
      <c r="O198" s="123"/>
      <c r="P198" s="123"/>
      <c r="Q198" s="123">
        <v>104</v>
      </c>
      <c r="R198" s="123">
        <v>236</v>
      </c>
      <c r="S198" s="121"/>
      <c r="T198" s="123"/>
      <c r="U198" s="128"/>
      <c r="V198" s="123"/>
      <c r="W198" s="123"/>
      <c r="X198" s="123"/>
      <c r="Y198" s="123"/>
      <c r="Z198" s="123">
        <v>131</v>
      </c>
      <c r="AA198" s="123"/>
      <c r="AB198" s="123"/>
      <c r="AC198" s="123"/>
      <c r="AD198" s="123"/>
      <c r="AE198" s="123"/>
      <c r="AF198" s="123"/>
      <c r="AG198" s="123"/>
      <c r="AH198" s="123">
        <v>100</v>
      </c>
    </row>
    <row r="199" spans="1:34">
      <c r="A199" s="126">
        <v>4</v>
      </c>
      <c r="B199" s="121"/>
      <c r="C199" s="121"/>
      <c r="D199" s="121"/>
      <c r="E199" s="121"/>
      <c r="F199" s="121"/>
      <c r="G199" s="121"/>
      <c r="H199" s="121"/>
      <c r="I199" s="121">
        <v>100</v>
      </c>
      <c r="J199" s="121"/>
      <c r="K199" s="130"/>
      <c r="L199" s="127"/>
      <c r="M199" s="121"/>
      <c r="N199" s="121"/>
      <c r="O199" s="121"/>
      <c r="P199" s="121"/>
      <c r="Q199" s="121">
        <v>104</v>
      </c>
      <c r="R199" s="121">
        <v>237</v>
      </c>
      <c r="S199" s="121"/>
      <c r="T199" s="121"/>
      <c r="U199" s="127"/>
      <c r="V199" s="121"/>
      <c r="W199" s="121"/>
      <c r="X199" s="121"/>
      <c r="Y199" s="121"/>
      <c r="Z199" s="121">
        <v>133</v>
      </c>
      <c r="AA199" s="121"/>
      <c r="AB199" s="121"/>
      <c r="AC199" s="121"/>
      <c r="AD199" s="121"/>
      <c r="AE199" s="121"/>
      <c r="AF199" s="121"/>
      <c r="AG199" s="121"/>
      <c r="AH199" s="121">
        <v>100</v>
      </c>
    </row>
    <row r="200" spans="1:34">
      <c r="A200" s="126">
        <v>3</v>
      </c>
      <c r="B200" s="121"/>
      <c r="C200" s="121"/>
      <c r="D200" s="121"/>
      <c r="E200" s="121"/>
      <c r="F200" s="121"/>
      <c r="G200" s="121"/>
      <c r="H200" s="121"/>
      <c r="I200" s="121">
        <v>101</v>
      </c>
      <c r="J200" s="121"/>
      <c r="K200" s="130"/>
      <c r="L200" s="127"/>
      <c r="M200" s="121"/>
      <c r="N200" s="121"/>
      <c r="O200" s="121"/>
      <c r="P200" s="121"/>
      <c r="Q200" s="121">
        <v>104</v>
      </c>
      <c r="R200" s="121">
        <v>237</v>
      </c>
      <c r="S200" s="121"/>
      <c r="T200" s="121"/>
      <c r="U200" s="127"/>
      <c r="V200" s="121"/>
      <c r="W200" s="121"/>
      <c r="X200" s="121"/>
      <c r="Y200" s="121"/>
      <c r="Z200" s="121">
        <v>132</v>
      </c>
      <c r="AA200" s="121"/>
      <c r="AB200" s="121"/>
      <c r="AC200" s="121"/>
      <c r="AD200" s="121"/>
      <c r="AE200" s="121"/>
      <c r="AF200" s="121"/>
      <c r="AG200" s="121"/>
      <c r="AH200" s="121">
        <v>101</v>
      </c>
    </row>
    <row r="201" spans="1:34">
      <c r="A201" s="126">
        <v>2</v>
      </c>
      <c r="B201" s="121"/>
      <c r="C201" s="121"/>
      <c r="D201" s="121"/>
      <c r="E201" s="121"/>
      <c r="F201" s="121"/>
      <c r="G201" s="121"/>
      <c r="H201" s="121"/>
      <c r="I201" s="121">
        <v>99</v>
      </c>
      <c r="J201" s="121"/>
      <c r="K201" s="130"/>
      <c r="L201" s="127"/>
      <c r="M201" s="121"/>
      <c r="N201" s="121"/>
      <c r="O201" s="121"/>
      <c r="P201" s="121"/>
      <c r="Q201" s="121">
        <v>103</v>
      </c>
      <c r="R201" s="121">
        <v>235</v>
      </c>
      <c r="S201" s="121"/>
      <c r="T201" s="121"/>
      <c r="U201" s="127"/>
      <c r="V201" s="121"/>
      <c r="W201" s="121"/>
      <c r="X201" s="121"/>
      <c r="Y201" s="121"/>
      <c r="Z201" s="121">
        <v>130</v>
      </c>
      <c r="AA201" s="121"/>
      <c r="AB201" s="121"/>
      <c r="AC201" s="121"/>
      <c r="AD201" s="121"/>
      <c r="AE201" s="121"/>
      <c r="AF201" s="121"/>
      <c r="AG201" s="121"/>
      <c r="AH201" s="121">
        <v>100</v>
      </c>
    </row>
    <row r="202" spans="1:34">
      <c r="A202" s="126">
        <v>1</v>
      </c>
      <c r="B202" s="121"/>
      <c r="C202" s="121"/>
      <c r="D202" s="121"/>
      <c r="E202" s="121"/>
      <c r="F202" s="121"/>
      <c r="G202" s="121"/>
      <c r="H202" s="121"/>
      <c r="I202" s="121">
        <v>99</v>
      </c>
      <c r="J202" s="121"/>
      <c r="K202" s="130"/>
      <c r="L202" s="127"/>
      <c r="M202" s="121"/>
      <c r="N202" s="121"/>
      <c r="O202" s="121"/>
      <c r="P202" s="121"/>
      <c r="Q202" s="121">
        <v>103</v>
      </c>
      <c r="R202" s="121">
        <v>235</v>
      </c>
      <c r="S202" s="123"/>
      <c r="T202" s="121"/>
      <c r="U202" s="127"/>
      <c r="V202" s="121"/>
      <c r="W202" s="121"/>
      <c r="X202" s="121"/>
      <c r="Y202" s="121"/>
      <c r="Z202" s="121">
        <v>130</v>
      </c>
      <c r="AA202" s="121"/>
      <c r="AB202" s="121"/>
      <c r="AC202" s="121"/>
      <c r="AD202" s="121"/>
      <c r="AE202" s="121"/>
      <c r="AF202" s="121"/>
      <c r="AG202" s="121"/>
      <c r="AH202" s="121">
        <v>99</v>
      </c>
    </row>
    <row r="203" spans="1:34">
      <c r="A203" s="126">
        <v>1983</v>
      </c>
      <c r="B203" s="123"/>
      <c r="C203" s="123"/>
      <c r="D203" s="123"/>
      <c r="E203" s="123"/>
      <c r="F203" s="123"/>
      <c r="G203" s="123"/>
      <c r="H203" s="123"/>
      <c r="I203" s="123"/>
      <c r="J203" s="123"/>
      <c r="K203" s="131"/>
      <c r="L203" s="128"/>
      <c r="M203" s="123"/>
      <c r="N203" s="123"/>
      <c r="O203" s="123"/>
      <c r="P203" s="123"/>
      <c r="Q203" s="123">
        <v>104</v>
      </c>
      <c r="R203" s="123">
        <v>237</v>
      </c>
      <c r="S203" s="121"/>
      <c r="T203" s="123"/>
      <c r="U203" s="128"/>
      <c r="V203" s="123"/>
      <c r="W203" s="123"/>
      <c r="X203" s="123"/>
      <c r="Y203" s="123"/>
      <c r="Z203" s="123">
        <v>130</v>
      </c>
      <c r="AA203" s="123"/>
      <c r="AB203" s="123"/>
      <c r="AC203" s="123"/>
      <c r="AD203" s="123"/>
      <c r="AE203" s="123"/>
      <c r="AF203" s="123"/>
      <c r="AG203" s="123"/>
      <c r="AH203" s="123"/>
    </row>
    <row r="204" spans="1:34">
      <c r="A204" s="126">
        <v>4</v>
      </c>
      <c r="B204" s="121"/>
      <c r="C204" s="121"/>
      <c r="D204" s="121"/>
      <c r="E204" s="121"/>
      <c r="F204" s="121"/>
      <c r="G204" s="121"/>
      <c r="H204" s="121"/>
      <c r="I204" s="121"/>
      <c r="J204" s="121"/>
      <c r="K204" s="130"/>
      <c r="L204" s="127"/>
      <c r="M204" s="121"/>
      <c r="N204" s="121"/>
      <c r="O204" s="121"/>
      <c r="P204" s="121"/>
      <c r="Q204" s="121">
        <v>102</v>
      </c>
      <c r="R204" s="121">
        <v>234</v>
      </c>
      <c r="S204" s="121"/>
      <c r="T204" s="121"/>
      <c r="U204" s="127"/>
      <c r="V204" s="121"/>
      <c r="W204" s="121"/>
      <c r="X204" s="121"/>
      <c r="Y204" s="121"/>
      <c r="Z204" s="121">
        <v>130</v>
      </c>
      <c r="AA204" s="121"/>
      <c r="AB204" s="121"/>
      <c r="AC204" s="121"/>
      <c r="AD204" s="121"/>
      <c r="AE204" s="121"/>
      <c r="AF204" s="121"/>
      <c r="AG204" s="121"/>
      <c r="AH204" s="121"/>
    </row>
    <row r="205" spans="1:34">
      <c r="A205" s="126">
        <v>3</v>
      </c>
      <c r="B205" s="121"/>
      <c r="C205" s="121"/>
      <c r="D205" s="121"/>
      <c r="E205" s="121"/>
      <c r="F205" s="121"/>
      <c r="G205" s="121"/>
      <c r="H205" s="121"/>
      <c r="I205" s="121"/>
      <c r="J205" s="121"/>
      <c r="K205" s="130"/>
      <c r="L205" s="127"/>
      <c r="M205" s="121"/>
      <c r="N205" s="121"/>
      <c r="O205" s="121"/>
      <c r="P205" s="121"/>
      <c r="Q205" s="121">
        <v>103</v>
      </c>
      <c r="R205" s="121">
        <v>237</v>
      </c>
      <c r="S205" s="121"/>
      <c r="T205" s="121"/>
      <c r="U205" s="127"/>
      <c r="V205" s="121"/>
      <c r="W205" s="121"/>
      <c r="X205" s="121"/>
      <c r="Y205" s="121"/>
      <c r="Z205" s="121">
        <v>131</v>
      </c>
      <c r="AA205" s="121"/>
      <c r="AB205" s="121"/>
      <c r="AC205" s="121"/>
      <c r="AD205" s="121"/>
      <c r="AE205" s="121"/>
      <c r="AF205" s="121"/>
      <c r="AG205" s="121"/>
      <c r="AH205" s="121"/>
    </row>
    <row r="206" spans="1:34">
      <c r="A206" s="126">
        <v>2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30"/>
      <c r="L206" s="127"/>
      <c r="M206" s="121"/>
      <c r="N206" s="121"/>
      <c r="O206" s="121"/>
      <c r="P206" s="121"/>
      <c r="Q206" s="121">
        <v>104</v>
      </c>
      <c r="R206" s="121">
        <v>237</v>
      </c>
      <c r="S206" s="121"/>
      <c r="T206" s="121"/>
      <c r="U206" s="127"/>
      <c r="V206" s="121"/>
      <c r="W206" s="121"/>
      <c r="X206" s="121"/>
      <c r="Y206" s="121"/>
      <c r="Z206" s="121">
        <v>130</v>
      </c>
      <c r="AA206" s="121"/>
      <c r="AB206" s="121"/>
      <c r="AC206" s="121"/>
      <c r="AD206" s="121"/>
      <c r="AE206" s="121"/>
      <c r="AF206" s="121"/>
      <c r="AG206" s="121"/>
      <c r="AH206" s="121"/>
    </row>
    <row r="207" spans="1:34">
      <c r="A207" s="126">
        <v>1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30"/>
      <c r="L207" s="127"/>
      <c r="M207" s="121"/>
      <c r="N207" s="121"/>
      <c r="O207" s="121"/>
      <c r="P207" s="121"/>
      <c r="Q207" s="121">
        <v>106</v>
      </c>
      <c r="R207" s="121">
        <v>240</v>
      </c>
      <c r="S207" s="123"/>
      <c r="T207" s="121"/>
      <c r="U207" s="127"/>
      <c r="V207" s="121"/>
      <c r="W207" s="121"/>
      <c r="X207" s="121"/>
      <c r="Y207" s="121"/>
      <c r="Z207" s="121">
        <v>130</v>
      </c>
      <c r="AA207" s="121"/>
      <c r="AB207" s="121"/>
      <c r="AC207" s="121"/>
      <c r="AD207" s="121"/>
      <c r="AE207" s="121"/>
      <c r="AF207" s="121"/>
      <c r="AG207" s="121"/>
      <c r="AH207" s="121"/>
    </row>
    <row r="208" spans="1:34">
      <c r="A208" s="126">
        <v>1982</v>
      </c>
      <c r="B208" s="123"/>
      <c r="C208" s="123"/>
      <c r="D208" s="123"/>
      <c r="E208" s="123"/>
      <c r="F208" s="123"/>
      <c r="G208" s="123"/>
      <c r="H208" s="123"/>
      <c r="I208" s="123"/>
      <c r="J208" s="123"/>
      <c r="K208" s="131"/>
      <c r="L208" s="128"/>
      <c r="M208" s="123"/>
      <c r="N208" s="123"/>
      <c r="O208" s="123"/>
      <c r="P208" s="123"/>
      <c r="Q208" s="123">
        <v>105</v>
      </c>
      <c r="R208" s="123">
        <v>239</v>
      </c>
      <c r="S208" s="121"/>
      <c r="T208" s="123"/>
      <c r="U208" s="128"/>
      <c r="V208" s="123"/>
      <c r="W208" s="123"/>
      <c r="X208" s="123"/>
      <c r="Y208" s="123"/>
      <c r="Z208" s="123">
        <v>129</v>
      </c>
      <c r="AA208" s="123"/>
      <c r="AB208" s="123"/>
      <c r="AC208" s="123"/>
      <c r="AD208" s="123"/>
      <c r="AE208" s="123"/>
      <c r="AF208" s="123"/>
      <c r="AG208" s="123"/>
      <c r="AH208" s="123"/>
    </row>
    <row r="209" spans="1:34">
      <c r="A209" s="126">
        <v>4</v>
      </c>
      <c r="B209" s="121"/>
      <c r="C209" s="121"/>
      <c r="D209" s="121"/>
      <c r="E209" s="121"/>
      <c r="F209" s="121"/>
      <c r="G209" s="121"/>
      <c r="H209" s="121"/>
      <c r="I209" s="121"/>
      <c r="J209" s="121"/>
      <c r="K209" s="130"/>
      <c r="L209" s="127"/>
      <c r="M209" s="121"/>
      <c r="N209" s="121"/>
      <c r="O209" s="121"/>
      <c r="P209" s="121"/>
      <c r="Q209" s="121">
        <v>106</v>
      </c>
      <c r="R209" s="121">
        <v>241</v>
      </c>
      <c r="S209" s="121"/>
      <c r="T209" s="121"/>
      <c r="U209" s="127"/>
      <c r="V209" s="121"/>
      <c r="W209" s="121"/>
      <c r="X209" s="121"/>
      <c r="Y209" s="121"/>
      <c r="Z209" s="121">
        <v>130</v>
      </c>
      <c r="AA209" s="121"/>
      <c r="AB209" s="121"/>
      <c r="AC209" s="121"/>
      <c r="AD209" s="121"/>
      <c r="AE209" s="121"/>
      <c r="AF209" s="121"/>
      <c r="AG209" s="121"/>
      <c r="AH209" s="121"/>
    </row>
    <row r="210" spans="1:34">
      <c r="A210" s="126">
        <v>3</v>
      </c>
      <c r="B210" s="121"/>
      <c r="C210" s="121"/>
      <c r="D210" s="121"/>
      <c r="E210" s="121"/>
      <c r="F210" s="121"/>
      <c r="G210" s="121"/>
      <c r="H210" s="121"/>
      <c r="I210" s="121"/>
      <c r="J210" s="121"/>
      <c r="K210" s="130"/>
      <c r="L210" s="127"/>
      <c r="M210" s="121"/>
      <c r="N210" s="121"/>
      <c r="O210" s="121"/>
      <c r="P210" s="121"/>
      <c r="Q210" s="121">
        <v>105</v>
      </c>
      <c r="R210" s="121">
        <v>240</v>
      </c>
      <c r="S210" s="121"/>
      <c r="T210" s="121"/>
      <c r="U210" s="127"/>
      <c r="V210" s="121"/>
      <c r="W210" s="121"/>
      <c r="X210" s="121"/>
      <c r="Y210" s="121"/>
      <c r="Z210" s="121">
        <v>129</v>
      </c>
      <c r="AA210" s="121"/>
      <c r="AB210" s="121"/>
      <c r="AC210" s="121"/>
      <c r="AD210" s="121"/>
      <c r="AE210" s="121"/>
      <c r="AF210" s="121"/>
      <c r="AG210" s="121"/>
      <c r="AH210" s="121"/>
    </row>
    <row r="211" spans="1:34">
      <c r="A211" s="126">
        <v>2</v>
      </c>
      <c r="B211" s="121"/>
      <c r="C211" s="121"/>
      <c r="D211" s="121"/>
      <c r="E211" s="121"/>
      <c r="F211" s="121"/>
      <c r="G211" s="121"/>
      <c r="H211" s="121"/>
      <c r="I211" s="121"/>
      <c r="J211" s="121"/>
      <c r="K211" s="130"/>
      <c r="L211" s="127"/>
      <c r="M211" s="121"/>
      <c r="N211" s="121"/>
      <c r="O211" s="121"/>
      <c r="P211" s="121"/>
      <c r="Q211" s="121">
        <v>105</v>
      </c>
      <c r="R211" s="121">
        <v>239</v>
      </c>
      <c r="S211" s="121"/>
      <c r="T211" s="121"/>
      <c r="U211" s="127"/>
      <c r="V211" s="121"/>
      <c r="W211" s="121"/>
      <c r="X211" s="121"/>
      <c r="Y211" s="121"/>
      <c r="Z211" s="121">
        <v>129</v>
      </c>
      <c r="AA211" s="121"/>
      <c r="AB211" s="121"/>
      <c r="AC211" s="121"/>
      <c r="AD211" s="121"/>
      <c r="AE211" s="121"/>
      <c r="AF211" s="121"/>
      <c r="AG211" s="121"/>
      <c r="AH211" s="121"/>
    </row>
    <row r="212" spans="1:34">
      <c r="A212" s="126">
        <v>1</v>
      </c>
      <c r="B212" s="121"/>
      <c r="C212" s="121"/>
      <c r="D212" s="121"/>
      <c r="E212" s="121"/>
      <c r="F212" s="121"/>
      <c r="G212" s="121"/>
      <c r="H212" s="121"/>
      <c r="I212" s="121"/>
      <c r="J212" s="121"/>
      <c r="K212" s="130"/>
      <c r="L212" s="127"/>
      <c r="M212" s="121"/>
      <c r="N212" s="121"/>
      <c r="O212" s="121"/>
      <c r="P212" s="121"/>
      <c r="Q212" s="121">
        <v>104</v>
      </c>
      <c r="R212" s="121">
        <v>236</v>
      </c>
      <c r="S212" s="123"/>
      <c r="T212" s="121"/>
      <c r="U212" s="127"/>
      <c r="V212" s="121"/>
      <c r="W212" s="121"/>
      <c r="X212" s="121"/>
      <c r="Y212" s="121"/>
      <c r="Z212" s="121">
        <v>128</v>
      </c>
      <c r="AA212" s="121"/>
      <c r="AB212" s="121"/>
      <c r="AC212" s="121"/>
      <c r="AD212" s="121"/>
      <c r="AE212" s="121"/>
      <c r="AF212" s="121"/>
      <c r="AG212" s="121"/>
      <c r="AH212" s="121"/>
    </row>
    <row r="213" spans="1:34">
      <c r="A213" s="126">
        <v>1981</v>
      </c>
      <c r="B213" s="123"/>
      <c r="C213" s="123"/>
      <c r="D213" s="123"/>
      <c r="E213" s="123"/>
      <c r="F213" s="123"/>
      <c r="G213" s="123"/>
      <c r="H213" s="123"/>
      <c r="I213" s="123"/>
      <c r="J213" s="123"/>
      <c r="K213" s="131"/>
      <c r="L213" s="128"/>
      <c r="M213" s="123"/>
      <c r="N213" s="123"/>
      <c r="O213" s="123"/>
      <c r="P213" s="123"/>
      <c r="Q213" s="123">
        <v>100</v>
      </c>
      <c r="R213" s="123">
        <v>228</v>
      </c>
      <c r="S213" s="121"/>
      <c r="T213" s="123"/>
      <c r="U213" s="128"/>
      <c r="V213" s="123"/>
      <c r="W213" s="123"/>
      <c r="X213" s="123"/>
      <c r="Y213" s="123"/>
      <c r="Z213" s="123">
        <v>126</v>
      </c>
      <c r="AA213" s="123"/>
      <c r="AB213" s="123"/>
      <c r="AC213" s="123"/>
      <c r="AD213" s="123"/>
      <c r="AE213" s="123"/>
      <c r="AF213" s="123"/>
      <c r="AG213" s="123"/>
      <c r="AH213" s="123"/>
    </row>
    <row r="214" spans="1:34">
      <c r="A214" s="126">
        <v>4</v>
      </c>
      <c r="B214" s="121"/>
      <c r="C214" s="121"/>
      <c r="D214" s="121"/>
      <c r="E214" s="121"/>
      <c r="F214" s="121"/>
      <c r="G214" s="121"/>
      <c r="H214" s="121"/>
      <c r="I214" s="121"/>
      <c r="J214" s="121"/>
      <c r="K214" s="130"/>
      <c r="L214" s="127"/>
      <c r="M214" s="121"/>
      <c r="N214" s="121"/>
      <c r="O214" s="121"/>
      <c r="P214" s="121"/>
      <c r="Q214" s="121">
        <v>102</v>
      </c>
      <c r="R214" s="121">
        <v>233</v>
      </c>
      <c r="S214" s="121"/>
      <c r="T214" s="121"/>
      <c r="U214" s="127"/>
      <c r="V214" s="121"/>
      <c r="W214" s="121"/>
      <c r="X214" s="121"/>
      <c r="Y214" s="121"/>
      <c r="Z214" s="121">
        <v>128</v>
      </c>
      <c r="AA214" s="121"/>
      <c r="AB214" s="121"/>
      <c r="AC214" s="121"/>
      <c r="AD214" s="121"/>
      <c r="AE214" s="121"/>
      <c r="AF214" s="121"/>
      <c r="AG214" s="121"/>
      <c r="AH214" s="121"/>
    </row>
    <row r="215" spans="1:34">
      <c r="A215" s="126">
        <v>3</v>
      </c>
      <c r="B215" s="121"/>
      <c r="C215" s="121"/>
      <c r="D215" s="121"/>
      <c r="E215" s="121"/>
      <c r="F215" s="121"/>
      <c r="G215" s="121"/>
      <c r="H215" s="121"/>
      <c r="I215" s="121"/>
      <c r="J215" s="121"/>
      <c r="K215" s="130"/>
      <c r="L215" s="127"/>
      <c r="M215" s="121"/>
      <c r="N215" s="121"/>
      <c r="O215" s="121"/>
      <c r="P215" s="121"/>
      <c r="Q215" s="121">
        <v>101</v>
      </c>
      <c r="R215" s="121">
        <v>231</v>
      </c>
      <c r="S215" s="121"/>
      <c r="T215" s="121"/>
      <c r="U215" s="127"/>
      <c r="V215" s="121"/>
      <c r="W215" s="121"/>
      <c r="X215" s="121"/>
      <c r="Y215" s="121"/>
      <c r="Z215" s="121">
        <v>127</v>
      </c>
      <c r="AA215" s="121"/>
      <c r="AB215" s="121"/>
      <c r="AC215" s="121"/>
      <c r="AD215" s="121"/>
      <c r="AE215" s="121"/>
      <c r="AF215" s="121"/>
      <c r="AG215" s="121"/>
      <c r="AH215" s="121"/>
    </row>
    <row r="216" spans="1:34">
      <c r="A216" s="126">
        <v>2</v>
      </c>
      <c r="B216" s="121"/>
      <c r="C216" s="121"/>
      <c r="D216" s="121"/>
      <c r="E216" s="121"/>
      <c r="F216" s="121"/>
      <c r="G216" s="121"/>
      <c r="H216" s="121"/>
      <c r="I216" s="121"/>
      <c r="J216" s="121"/>
      <c r="K216" s="130"/>
      <c r="L216" s="127"/>
      <c r="M216" s="121"/>
      <c r="N216" s="121"/>
      <c r="O216" s="121"/>
      <c r="P216" s="121"/>
      <c r="Q216" s="121">
        <v>100</v>
      </c>
      <c r="R216" s="121">
        <v>227</v>
      </c>
      <c r="S216" s="121"/>
      <c r="T216" s="121"/>
      <c r="U216" s="127"/>
      <c r="V216" s="121"/>
      <c r="W216" s="121"/>
      <c r="X216" s="121"/>
      <c r="Y216" s="121"/>
      <c r="Z216" s="121">
        <v>126</v>
      </c>
      <c r="AA216" s="121"/>
      <c r="AB216" s="121"/>
      <c r="AC216" s="121"/>
      <c r="AD216" s="121"/>
      <c r="AE216" s="121"/>
      <c r="AF216" s="121"/>
      <c r="AG216" s="121"/>
      <c r="AH216" s="121"/>
    </row>
    <row r="217" spans="1:34">
      <c r="A217" s="126">
        <v>1</v>
      </c>
      <c r="B217" s="121"/>
      <c r="C217" s="121"/>
      <c r="D217" s="121"/>
      <c r="E217" s="121"/>
      <c r="F217" s="121"/>
      <c r="G217" s="121"/>
      <c r="H217" s="121"/>
      <c r="I217" s="121"/>
      <c r="J217" s="121"/>
      <c r="K217" s="130"/>
      <c r="L217" s="127"/>
      <c r="M217" s="121"/>
      <c r="N217" s="121"/>
      <c r="O217" s="121"/>
      <c r="P217" s="121"/>
      <c r="Q217" s="121">
        <v>97</v>
      </c>
      <c r="R217" s="121">
        <v>221</v>
      </c>
      <c r="S217" s="121"/>
      <c r="T217" s="121"/>
      <c r="U217" s="127"/>
      <c r="V217" s="121"/>
      <c r="W217" s="121"/>
      <c r="X217" s="121"/>
      <c r="Y217" s="121"/>
      <c r="Z217" s="121">
        <v>124</v>
      </c>
      <c r="AA217" s="121"/>
      <c r="AB217" s="121"/>
      <c r="AC217" s="121"/>
      <c r="AD217" s="121"/>
      <c r="AE217" s="121"/>
      <c r="AF217" s="121"/>
      <c r="AG217" s="121"/>
      <c r="AH217" s="121"/>
    </row>
    <row r="218" spans="1:34">
      <c r="A218" s="126">
        <v>1980</v>
      </c>
      <c r="B218" s="123"/>
      <c r="C218" s="123"/>
      <c r="D218" s="123"/>
      <c r="E218" s="123"/>
      <c r="F218" s="123"/>
      <c r="G218" s="123"/>
      <c r="H218" s="123"/>
      <c r="I218" s="123"/>
      <c r="J218" s="123"/>
      <c r="K218" s="131"/>
      <c r="L218" s="128"/>
      <c r="M218" s="123"/>
      <c r="N218" s="123"/>
      <c r="O218" s="123"/>
      <c r="P218" s="123"/>
      <c r="Q218" s="123"/>
      <c r="R218" s="123">
        <v>207</v>
      </c>
      <c r="S218" s="121"/>
      <c r="T218" s="123"/>
      <c r="U218" s="128"/>
      <c r="V218" s="123"/>
      <c r="W218" s="123"/>
      <c r="X218" s="123"/>
      <c r="Y218" s="123"/>
      <c r="Z218" s="123">
        <v>121</v>
      </c>
      <c r="AA218" s="123"/>
      <c r="AB218" s="123"/>
      <c r="AC218" s="123"/>
      <c r="AD218" s="123"/>
      <c r="AE218" s="123"/>
      <c r="AF218" s="123"/>
      <c r="AG218" s="123"/>
      <c r="AH218" s="123"/>
    </row>
    <row r="219" spans="1:34">
      <c r="A219" s="126">
        <v>4</v>
      </c>
      <c r="B219" s="121"/>
      <c r="C219" s="121"/>
      <c r="D219" s="121"/>
      <c r="E219" s="121"/>
      <c r="F219" s="121"/>
      <c r="G219" s="121"/>
      <c r="H219" s="121"/>
      <c r="I219" s="121"/>
      <c r="J219" s="121"/>
      <c r="K219" s="130"/>
      <c r="L219" s="127"/>
      <c r="M219" s="121"/>
      <c r="N219" s="121"/>
      <c r="O219" s="121"/>
      <c r="P219" s="121"/>
      <c r="Q219" s="121"/>
      <c r="R219" s="121">
        <v>216</v>
      </c>
      <c r="S219" s="121"/>
      <c r="T219" s="121"/>
      <c r="U219" s="127"/>
      <c r="V219" s="121"/>
      <c r="W219" s="121"/>
      <c r="X219" s="121"/>
      <c r="Y219" s="121"/>
      <c r="Z219" s="121">
        <v>124</v>
      </c>
      <c r="AA219" s="121"/>
      <c r="AB219" s="121"/>
      <c r="AC219" s="121"/>
      <c r="AD219" s="121"/>
      <c r="AE219" s="121"/>
      <c r="AF219" s="121"/>
      <c r="AG219" s="121"/>
      <c r="AH219" s="121"/>
    </row>
    <row r="220" spans="1:34">
      <c r="A220" s="126">
        <v>3</v>
      </c>
      <c r="B220" s="121"/>
      <c r="C220" s="121"/>
      <c r="D220" s="121"/>
      <c r="E220" s="121"/>
      <c r="F220" s="121"/>
      <c r="G220" s="121"/>
      <c r="H220" s="121"/>
      <c r="I220" s="121"/>
      <c r="J220" s="121"/>
      <c r="K220" s="130"/>
      <c r="L220" s="127"/>
      <c r="M220" s="121"/>
      <c r="N220" s="121"/>
      <c r="O220" s="121"/>
      <c r="P220" s="121"/>
      <c r="Q220" s="121"/>
      <c r="R220" s="121">
        <v>212</v>
      </c>
      <c r="S220" s="121"/>
      <c r="T220" s="121"/>
      <c r="U220" s="127"/>
      <c r="V220" s="121"/>
      <c r="W220" s="121"/>
      <c r="X220" s="121"/>
      <c r="Y220" s="121"/>
      <c r="Z220" s="121">
        <v>123</v>
      </c>
      <c r="AA220" s="121"/>
      <c r="AB220" s="121"/>
      <c r="AC220" s="121"/>
      <c r="AD220" s="121"/>
      <c r="AE220" s="121"/>
      <c r="AF220" s="121"/>
      <c r="AG220" s="121"/>
      <c r="AH220" s="121"/>
    </row>
    <row r="221" spans="1:34">
      <c r="A221" s="126">
        <v>2</v>
      </c>
      <c r="B221" s="121"/>
      <c r="C221" s="121"/>
      <c r="D221" s="121"/>
      <c r="E221" s="121"/>
      <c r="F221" s="121"/>
      <c r="G221" s="121"/>
      <c r="H221" s="121"/>
      <c r="I221" s="121"/>
      <c r="J221" s="121"/>
      <c r="K221" s="130"/>
      <c r="L221" s="127"/>
      <c r="M221" s="121"/>
      <c r="N221" s="121"/>
      <c r="O221" s="121"/>
      <c r="P221" s="121"/>
      <c r="Q221" s="121"/>
      <c r="R221" s="121">
        <v>209</v>
      </c>
      <c r="S221" s="121"/>
      <c r="T221" s="121"/>
      <c r="U221" s="127"/>
      <c r="V221" s="121"/>
      <c r="W221" s="121"/>
      <c r="X221" s="121"/>
      <c r="Y221" s="121"/>
      <c r="Z221" s="121">
        <v>121</v>
      </c>
      <c r="AA221" s="121"/>
      <c r="AB221" s="121"/>
      <c r="AC221" s="121"/>
      <c r="AD221" s="121"/>
      <c r="AE221" s="121"/>
      <c r="AF221" s="121"/>
      <c r="AG221" s="121"/>
      <c r="AH221" s="121"/>
    </row>
    <row r="222" spans="1:34">
      <c r="A222" s="126">
        <v>1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30"/>
      <c r="L222" s="127"/>
      <c r="M222" s="121"/>
      <c r="N222" s="121"/>
      <c r="O222" s="121"/>
      <c r="P222" s="121"/>
      <c r="Q222" s="121"/>
      <c r="R222" s="121">
        <v>195</v>
      </c>
      <c r="S222" s="121"/>
      <c r="T222" s="121"/>
      <c r="U222" s="127"/>
      <c r="V222" s="121"/>
      <c r="W222" s="121"/>
      <c r="X222" s="121"/>
      <c r="Y222" s="121"/>
      <c r="Z222" s="121">
        <v>116</v>
      </c>
      <c r="AA222" s="121"/>
      <c r="AB222" s="121"/>
      <c r="AC222" s="121"/>
      <c r="AD222" s="121"/>
      <c r="AE222" s="121"/>
      <c r="AF222" s="121"/>
      <c r="AG222" s="121"/>
      <c r="AH222" s="121"/>
    </row>
    <row r="223" spans="1:34">
      <c r="A223" s="126">
        <v>1979</v>
      </c>
      <c r="B223" s="123"/>
      <c r="C223" s="123"/>
      <c r="D223" s="123"/>
      <c r="E223" s="123"/>
      <c r="F223" s="123"/>
      <c r="G223" s="123"/>
      <c r="H223" s="123"/>
      <c r="I223" s="123"/>
      <c r="J223" s="123"/>
      <c r="K223" s="131"/>
      <c r="L223" s="128"/>
      <c r="M223" s="123"/>
      <c r="N223" s="123"/>
      <c r="O223" s="123"/>
      <c r="P223" s="123"/>
      <c r="Q223" s="123"/>
      <c r="R223" s="123">
        <v>177</v>
      </c>
      <c r="S223" s="121"/>
      <c r="T223" s="123"/>
      <c r="U223" s="128"/>
      <c r="V223" s="123"/>
      <c r="W223" s="123"/>
      <c r="X223" s="123"/>
      <c r="Y223" s="123"/>
      <c r="Z223" s="123">
        <v>109</v>
      </c>
      <c r="AA223" s="123"/>
      <c r="AB223" s="123"/>
      <c r="AC223" s="123"/>
      <c r="AD223" s="123"/>
      <c r="AE223" s="123"/>
      <c r="AF223" s="123"/>
      <c r="AG223" s="123"/>
      <c r="AH223" s="123"/>
    </row>
    <row r="224" spans="1:34">
      <c r="A224" s="126">
        <v>4</v>
      </c>
      <c r="B224" s="121"/>
      <c r="C224" s="121"/>
      <c r="D224" s="121"/>
      <c r="E224" s="121"/>
      <c r="F224" s="121"/>
      <c r="G224" s="121"/>
      <c r="H224" s="121"/>
      <c r="I224" s="121"/>
      <c r="J224" s="121"/>
      <c r="K224" s="130"/>
      <c r="L224" s="127"/>
      <c r="M224" s="121"/>
      <c r="N224" s="121"/>
      <c r="O224" s="121"/>
      <c r="P224" s="121"/>
      <c r="Q224" s="121"/>
      <c r="R224" s="121">
        <v>191</v>
      </c>
      <c r="S224" s="121"/>
      <c r="T224" s="121"/>
      <c r="U224" s="127"/>
      <c r="V224" s="121"/>
      <c r="W224" s="121"/>
      <c r="X224" s="121"/>
      <c r="Y224" s="121"/>
      <c r="Z224" s="121">
        <v>115</v>
      </c>
      <c r="AA224" s="121"/>
      <c r="AB224" s="121"/>
      <c r="AC224" s="121"/>
      <c r="AD224" s="121"/>
      <c r="AE224" s="121"/>
      <c r="AF224" s="121"/>
      <c r="AG224" s="121"/>
      <c r="AH224" s="121"/>
    </row>
    <row r="225" spans="1:34">
      <c r="A225" s="126">
        <v>3</v>
      </c>
      <c r="B225" s="121"/>
      <c r="C225" s="121"/>
      <c r="D225" s="121"/>
      <c r="E225" s="121"/>
      <c r="F225" s="121"/>
      <c r="G225" s="121"/>
      <c r="H225" s="121"/>
      <c r="I225" s="121"/>
      <c r="J225" s="121"/>
      <c r="K225" s="130"/>
      <c r="L225" s="127"/>
      <c r="M225" s="121"/>
      <c r="N225" s="121"/>
      <c r="O225" s="121"/>
      <c r="P225" s="121"/>
      <c r="Q225" s="121"/>
      <c r="R225" s="121">
        <v>184</v>
      </c>
      <c r="S225" s="121"/>
      <c r="T225" s="121"/>
      <c r="U225" s="127"/>
      <c r="V225" s="121"/>
      <c r="W225" s="121"/>
      <c r="X225" s="121"/>
      <c r="Y225" s="121"/>
      <c r="Z225" s="121">
        <v>112</v>
      </c>
      <c r="AA225" s="121"/>
      <c r="AB225" s="121"/>
      <c r="AC225" s="121"/>
      <c r="AD225" s="121"/>
      <c r="AE225" s="121"/>
      <c r="AF225" s="121"/>
      <c r="AG225" s="121"/>
      <c r="AH225" s="121"/>
    </row>
    <row r="226" spans="1:34">
      <c r="A226" s="126">
        <v>2</v>
      </c>
      <c r="B226" s="121"/>
      <c r="C226" s="121"/>
      <c r="D226" s="121"/>
      <c r="E226" s="121"/>
      <c r="F226" s="121"/>
      <c r="G226" s="121"/>
      <c r="H226" s="121"/>
      <c r="I226" s="121"/>
      <c r="J226" s="121"/>
      <c r="K226" s="130"/>
      <c r="L226" s="127"/>
      <c r="M226" s="121"/>
      <c r="N226" s="121"/>
      <c r="O226" s="121"/>
      <c r="P226" s="121"/>
      <c r="Q226" s="121"/>
      <c r="R226" s="121">
        <v>169</v>
      </c>
      <c r="S226" s="121"/>
      <c r="T226" s="121"/>
      <c r="U226" s="127"/>
      <c r="V226" s="121"/>
      <c r="W226" s="121"/>
      <c r="X226" s="121"/>
      <c r="Y226" s="121"/>
      <c r="Z226" s="121">
        <v>106</v>
      </c>
      <c r="AA226" s="121"/>
      <c r="AB226" s="121"/>
      <c r="AC226" s="121"/>
      <c r="AD226" s="121"/>
      <c r="AE226" s="121"/>
      <c r="AF226" s="121"/>
      <c r="AG226" s="121"/>
      <c r="AH226" s="121"/>
    </row>
    <row r="227" spans="1:34">
      <c r="A227" s="126">
        <v>1</v>
      </c>
      <c r="B227" s="121"/>
      <c r="C227" s="121"/>
      <c r="D227" s="121"/>
      <c r="E227" s="121"/>
      <c r="F227" s="121"/>
      <c r="G227" s="121"/>
      <c r="H227" s="121"/>
      <c r="I227" s="121"/>
      <c r="J227" s="121"/>
      <c r="K227" s="130"/>
      <c r="L227" s="127"/>
      <c r="M227" s="121"/>
      <c r="N227" s="121"/>
      <c r="O227" s="121"/>
      <c r="P227" s="121"/>
      <c r="Q227" s="121"/>
      <c r="R227" s="121">
        <v>163</v>
      </c>
      <c r="S227" s="121"/>
      <c r="T227" s="121"/>
      <c r="U227" s="127"/>
      <c r="V227" s="121"/>
      <c r="W227" s="121"/>
      <c r="X227" s="121"/>
      <c r="Y227" s="121"/>
      <c r="Z227" s="121">
        <v>103</v>
      </c>
      <c r="AA227" s="121"/>
      <c r="AB227" s="121"/>
      <c r="AC227" s="121"/>
      <c r="AD227" s="121"/>
      <c r="AE227" s="121"/>
      <c r="AF227" s="121"/>
      <c r="AG227" s="121"/>
      <c r="AH227" s="121"/>
    </row>
    <row r="228" spans="1:34">
      <c r="A228" s="126">
        <v>1978</v>
      </c>
      <c r="B228" s="123"/>
      <c r="C228" s="123"/>
      <c r="D228" s="123"/>
      <c r="E228" s="123"/>
      <c r="F228" s="123"/>
      <c r="G228" s="123"/>
      <c r="H228" s="123"/>
      <c r="I228" s="123"/>
      <c r="J228" s="123"/>
      <c r="K228" s="131"/>
      <c r="L228" s="128"/>
      <c r="M228" s="123"/>
      <c r="N228" s="123"/>
      <c r="O228" s="123"/>
      <c r="P228" s="123"/>
      <c r="Q228" s="123"/>
      <c r="R228" s="123">
        <v>149</v>
      </c>
      <c r="S228" s="121"/>
      <c r="T228" s="123"/>
      <c r="U228" s="128"/>
      <c r="V228" s="123"/>
      <c r="W228" s="123"/>
      <c r="X228" s="123"/>
      <c r="Y228" s="123"/>
      <c r="Z228" s="123">
        <v>103</v>
      </c>
      <c r="AA228" s="123"/>
      <c r="AB228" s="123"/>
      <c r="AC228" s="123"/>
      <c r="AD228" s="123"/>
      <c r="AE228" s="123"/>
      <c r="AF228" s="123"/>
      <c r="AG228" s="123"/>
      <c r="AH228" s="123"/>
    </row>
    <row r="229" spans="1:34">
      <c r="A229" s="126">
        <v>4</v>
      </c>
      <c r="B229" s="121"/>
      <c r="C229" s="121"/>
      <c r="D229" s="121"/>
      <c r="E229" s="121"/>
      <c r="F229" s="121"/>
      <c r="G229" s="121"/>
      <c r="H229" s="121"/>
      <c r="I229" s="121"/>
      <c r="J229" s="121"/>
      <c r="K229" s="130"/>
      <c r="L229" s="127"/>
      <c r="M229" s="121"/>
      <c r="N229" s="121"/>
      <c r="O229" s="121"/>
      <c r="P229" s="121"/>
      <c r="Q229" s="121"/>
      <c r="R229" s="121">
        <v>159</v>
      </c>
      <c r="S229" s="121"/>
      <c r="T229" s="121"/>
      <c r="U229" s="127"/>
      <c r="V229" s="121"/>
      <c r="W229" s="121"/>
      <c r="X229" s="121"/>
      <c r="Y229" s="121"/>
      <c r="Z229" s="121">
        <v>105</v>
      </c>
      <c r="AA229" s="121"/>
      <c r="AB229" s="121"/>
      <c r="AC229" s="121"/>
      <c r="AD229" s="121"/>
      <c r="AE229" s="121"/>
      <c r="AF229" s="121"/>
      <c r="AG229" s="121"/>
      <c r="AH229" s="121"/>
    </row>
    <row r="230" spans="1:34">
      <c r="A230" s="126">
        <v>3</v>
      </c>
      <c r="B230" s="121"/>
      <c r="C230" s="121"/>
      <c r="D230" s="121"/>
      <c r="E230" s="121"/>
      <c r="F230" s="121"/>
      <c r="G230" s="121"/>
      <c r="H230" s="121"/>
      <c r="I230" s="121"/>
      <c r="J230" s="121"/>
      <c r="K230" s="130"/>
      <c r="L230" s="127"/>
      <c r="M230" s="121"/>
      <c r="N230" s="121"/>
      <c r="O230" s="121"/>
      <c r="P230" s="121"/>
      <c r="Q230" s="121"/>
      <c r="R230" s="121">
        <v>155</v>
      </c>
      <c r="S230" s="121"/>
      <c r="T230" s="121"/>
      <c r="U230" s="127"/>
      <c r="V230" s="121"/>
      <c r="W230" s="121"/>
      <c r="X230" s="121"/>
      <c r="Y230" s="121"/>
      <c r="Z230" s="121">
        <v>105</v>
      </c>
      <c r="AA230" s="121"/>
      <c r="AB230" s="121"/>
      <c r="AC230" s="121"/>
      <c r="AD230" s="121"/>
      <c r="AE230" s="121"/>
      <c r="AF230" s="121"/>
      <c r="AG230" s="121"/>
      <c r="AH230" s="121"/>
    </row>
    <row r="231" spans="1:34">
      <c r="A231" s="126">
        <v>2</v>
      </c>
      <c r="B231" s="121"/>
      <c r="C231" s="121"/>
      <c r="D231" s="121"/>
      <c r="E231" s="121"/>
      <c r="F231" s="121"/>
      <c r="G231" s="121"/>
      <c r="H231" s="121"/>
      <c r="I231" s="121"/>
      <c r="J231" s="121"/>
      <c r="K231" s="130"/>
      <c r="L231" s="127"/>
      <c r="M231" s="121"/>
      <c r="N231" s="121"/>
      <c r="O231" s="121"/>
      <c r="P231" s="121"/>
      <c r="Q231" s="121"/>
      <c r="R231" s="121">
        <v>144</v>
      </c>
      <c r="S231" s="121"/>
      <c r="T231" s="121"/>
      <c r="U231" s="127"/>
      <c r="V231" s="121"/>
      <c r="W231" s="121"/>
      <c r="X231" s="121"/>
      <c r="Y231" s="121"/>
      <c r="Z231" s="121">
        <v>102</v>
      </c>
      <c r="AA231" s="121"/>
      <c r="AB231" s="121"/>
      <c r="AC231" s="121"/>
      <c r="AD231" s="121"/>
      <c r="AE231" s="121"/>
      <c r="AF231" s="121"/>
      <c r="AG231" s="121"/>
      <c r="AH231" s="121"/>
    </row>
    <row r="232" spans="1:34">
      <c r="A232" s="126">
        <v>1</v>
      </c>
      <c r="B232" s="121"/>
      <c r="C232" s="121"/>
      <c r="D232" s="121"/>
      <c r="E232" s="121"/>
      <c r="F232" s="121"/>
      <c r="G232" s="121"/>
      <c r="H232" s="121"/>
      <c r="I232" s="121"/>
      <c r="J232" s="121"/>
      <c r="K232" s="130"/>
      <c r="L232" s="127"/>
      <c r="M232" s="121"/>
      <c r="N232" s="121"/>
      <c r="O232" s="121"/>
      <c r="P232" s="121"/>
      <c r="Q232" s="121"/>
      <c r="R232" s="121">
        <v>146</v>
      </c>
      <c r="S232" s="121"/>
      <c r="T232" s="121"/>
      <c r="U232" s="127"/>
      <c r="V232" s="121"/>
      <c r="W232" s="121"/>
      <c r="X232" s="121"/>
      <c r="Y232" s="121"/>
      <c r="Z232" s="121">
        <v>101</v>
      </c>
      <c r="AA232" s="121"/>
      <c r="AB232" s="121"/>
      <c r="AC232" s="121"/>
      <c r="AD232" s="121"/>
      <c r="AE232" s="121"/>
      <c r="AF232" s="121"/>
      <c r="AG232" s="121"/>
      <c r="AH232" s="121"/>
    </row>
    <row r="233" spans="1:34">
      <c r="A233" s="126">
        <v>1977</v>
      </c>
      <c r="B233" s="123"/>
      <c r="C233" s="123"/>
      <c r="D233" s="123"/>
      <c r="E233" s="123"/>
      <c r="F233" s="123"/>
      <c r="G233" s="123"/>
      <c r="H233" s="123"/>
      <c r="I233" s="123"/>
      <c r="J233" s="123"/>
      <c r="K233" s="131"/>
      <c r="L233" s="128"/>
      <c r="M233" s="123"/>
      <c r="N233" s="123"/>
      <c r="O233" s="123"/>
      <c r="P233" s="123"/>
      <c r="Q233" s="123"/>
      <c r="R233" s="123">
        <v>137</v>
      </c>
      <c r="S233" s="121"/>
      <c r="T233" s="123"/>
      <c r="U233" s="128"/>
      <c r="V233" s="123"/>
      <c r="W233" s="123"/>
      <c r="X233" s="123"/>
      <c r="Y233" s="123"/>
      <c r="Z233" s="123">
        <v>100</v>
      </c>
      <c r="AA233" s="123"/>
      <c r="AB233" s="123"/>
      <c r="AC233" s="123"/>
      <c r="AD233" s="123"/>
      <c r="AE233" s="123"/>
      <c r="AF233" s="123"/>
      <c r="AG233" s="123"/>
      <c r="AH233" s="123"/>
    </row>
    <row r="234" spans="1:34">
      <c r="A234" s="126">
        <v>4</v>
      </c>
      <c r="B234" s="121"/>
      <c r="C234" s="121"/>
      <c r="D234" s="121"/>
      <c r="E234" s="121"/>
      <c r="F234" s="121"/>
      <c r="G234" s="121"/>
      <c r="H234" s="121"/>
      <c r="I234" s="121"/>
      <c r="J234" s="121"/>
      <c r="K234" s="130"/>
      <c r="L234" s="127"/>
      <c r="M234" s="121"/>
      <c r="N234" s="121"/>
      <c r="O234" s="121"/>
      <c r="P234" s="121"/>
      <c r="Q234" s="121"/>
      <c r="R234" s="121">
        <v>141</v>
      </c>
      <c r="S234" s="121"/>
      <c r="T234" s="121"/>
      <c r="U234" s="127"/>
      <c r="V234" s="121"/>
      <c r="W234" s="121"/>
      <c r="X234" s="121"/>
      <c r="Y234" s="121"/>
      <c r="Z234" s="121">
        <v>100</v>
      </c>
      <c r="AA234" s="121"/>
      <c r="AB234" s="121"/>
      <c r="AC234" s="121"/>
      <c r="AD234" s="121"/>
      <c r="AE234" s="121"/>
      <c r="AF234" s="121"/>
      <c r="AG234" s="121"/>
      <c r="AH234" s="121"/>
    </row>
    <row r="235" spans="1:34">
      <c r="A235" s="126">
        <v>3</v>
      </c>
      <c r="B235" s="121"/>
      <c r="C235" s="121"/>
      <c r="D235" s="121"/>
      <c r="E235" s="121"/>
      <c r="F235" s="121"/>
      <c r="G235" s="121"/>
      <c r="H235" s="121"/>
      <c r="I235" s="121"/>
      <c r="J235" s="121"/>
      <c r="K235" s="130"/>
      <c r="L235" s="127"/>
      <c r="M235" s="121"/>
      <c r="N235" s="121"/>
      <c r="O235" s="121"/>
      <c r="P235" s="121"/>
      <c r="Q235" s="121"/>
      <c r="R235" s="121">
        <v>142</v>
      </c>
      <c r="S235" s="121"/>
      <c r="T235" s="121"/>
      <c r="U235" s="127"/>
      <c r="V235" s="121"/>
      <c r="W235" s="121"/>
      <c r="X235" s="121"/>
      <c r="Y235" s="121"/>
      <c r="Z235" s="121">
        <v>102</v>
      </c>
      <c r="AA235" s="121"/>
      <c r="AB235" s="121"/>
      <c r="AC235" s="121"/>
      <c r="AD235" s="121"/>
      <c r="AE235" s="121"/>
      <c r="AF235" s="121"/>
      <c r="AG235" s="121"/>
      <c r="AH235" s="121"/>
    </row>
    <row r="236" spans="1:34">
      <c r="A236" s="126">
        <v>2</v>
      </c>
      <c r="B236" s="121"/>
      <c r="C236" s="121"/>
      <c r="D236" s="121"/>
      <c r="E236" s="121"/>
      <c r="F236" s="121"/>
      <c r="G236" s="121"/>
      <c r="H236" s="121"/>
      <c r="I236" s="121"/>
      <c r="J236" s="121"/>
      <c r="K236" s="130"/>
      <c r="L236" s="127"/>
      <c r="M236" s="121"/>
      <c r="N236" s="121"/>
      <c r="O236" s="121"/>
      <c r="P236" s="121"/>
      <c r="Q236" s="121"/>
      <c r="R236" s="121">
        <v>142</v>
      </c>
      <c r="S236" s="121"/>
      <c r="T236" s="121"/>
      <c r="U236" s="127"/>
      <c r="V236" s="121"/>
      <c r="W236" s="121"/>
      <c r="X236" s="121"/>
      <c r="Y236" s="121"/>
      <c r="Z236" s="121">
        <v>97</v>
      </c>
      <c r="AA236" s="121"/>
      <c r="AB236" s="121"/>
      <c r="AC236" s="121"/>
      <c r="AD236" s="121"/>
      <c r="AE236" s="121"/>
      <c r="AF236" s="121"/>
      <c r="AG236" s="121"/>
      <c r="AH236" s="121"/>
    </row>
    <row r="237" spans="1:34">
      <c r="A237" s="126">
        <v>1</v>
      </c>
      <c r="B237" s="121"/>
      <c r="C237" s="121"/>
      <c r="D237" s="121"/>
      <c r="E237" s="121"/>
      <c r="F237" s="121"/>
      <c r="G237" s="121"/>
      <c r="H237" s="121"/>
      <c r="I237" s="121"/>
      <c r="J237" s="121"/>
      <c r="K237" s="130"/>
      <c r="L237" s="127"/>
      <c r="M237" s="121"/>
      <c r="N237" s="121"/>
      <c r="O237" s="121"/>
      <c r="P237" s="121"/>
      <c r="Q237" s="121"/>
      <c r="R237" s="121">
        <v>126</v>
      </c>
      <c r="S237" s="121"/>
      <c r="T237" s="121"/>
      <c r="U237" s="127"/>
      <c r="V237" s="121"/>
      <c r="W237" s="121"/>
      <c r="X237" s="121"/>
      <c r="Y237" s="121"/>
      <c r="Z237" s="121">
        <v>102</v>
      </c>
      <c r="AA237" s="121"/>
      <c r="AB237" s="121"/>
      <c r="AC237" s="121"/>
      <c r="AD237" s="121"/>
      <c r="AE237" s="121"/>
      <c r="AF237" s="121"/>
      <c r="AG237" s="121"/>
      <c r="AH237" s="121"/>
    </row>
    <row r="238" spans="1:34">
      <c r="A238" s="126">
        <v>1976</v>
      </c>
      <c r="B238" s="123"/>
      <c r="C238" s="123"/>
      <c r="D238" s="123"/>
      <c r="E238" s="123"/>
      <c r="F238" s="123"/>
      <c r="G238" s="123"/>
      <c r="H238" s="123"/>
      <c r="I238" s="123"/>
      <c r="J238" s="123"/>
      <c r="K238" s="131"/>
      <c r="L238" s="128"/>
      <c r="M238" s="123"/>
      <c r="N238" s="123"/>
      <c r="O238" s="123"/>
      <c r="P238" s="123"/>
      <c r="Q238" s="123"/>
      <c r="R238" s="123">
        <v>113</v>
      </c>
      <c r="S238" s="121"/>
      <c r="T238" s="123"/>
      <c r="U238" s="128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</row>
    <row r="239" spans="1:34">
      <c r="A239" s="126">
        <v>4</v>
      </c>
      <c r="B239" s="121"/>
      <c r="C239" s="121"/>
      <c r="D239" s="121"/>
      <c r="E239" s="121"/>
      <c r="F239" s="121"/>
      <c r="G239" s="121"/>
      <c r="H239" s="121"/>
      <c r="I239" s="121"/>
      <c r="J239" s="121"/>
      <c r="K239" s="130"/>
      <c r="L239" s="127"/>
      <c r="M239" s="121"/>
      <c r="N239" s="121"/>
      <c r="O239" s="121"/>
      <c r="P239" s="121"/>
      <c r="Q239" s="121"/>
      <c r="R239" s="121">
        <v>113</v>
      </c>
      <c r="S239" s="121"/>
      <c r="T239" s="121"/>
      <c r="U239" s="127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</row>
    <row r="240" spans="1:34">
      <c r="A240" s="126">
        <v>3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30"/>
      <c r="L240" s="127"/>
      <c r="M240" s="121"/>
      <c r="N240" s="121"/>
      <c r="O240" s="121"/>
      <c r="P240" s="121"/>
      <c r="Q240" s="121"/>
      <c r="R240" s="121">
        <v>120</v>
      </c>
      <c r="S240" s="121"/>
      <c r="T240" s="121"/>
      <c r="U240" s="127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</row>
    <row r="241" spans="1:34">
      <c r="A241" s="126">
        <v>2</v>
      </c>
      <c r="B241" s="121"/>
      <c r="C241" s="121"/>
      <c r="D241" s="121"/>
      <c r="E241" s="121"/>
      <c r="F241" s="121"/>
      <c r="G241" s="121"/>
      <c r="H241" s="121"/>
      <c r="I241" s="121"/>
      <c r="J241" s="121"/>
      <c r="K241" s="130"/>
      <c r="L241" s="127"/>
      <c r="M241" s="121"/>
      <c r="N241" s="121"/>
      <c r="O241" s="121"/>
      <c r="P241" s="121"/>
      <c r="Q241" s="121"/>
      <c r="R241" s="121">
        <v>116</v>
      </c>
      <c r="S241" s="121"/>
      <c r="T241" s="121"/>
      <c r="U241" s="127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</row>
    <row r="242" spans="1:34">
      <c r="A242" s="126">
        <v>1</v>
      </c>
      <c r="B242" s="121"/>
      <c r="C242" s="121"/>
      <c r="D242" s="121"/>
      <c r="E242" s="121"/>
      <c r="F242" s="121"/>
      <c r="G242" s="121"/>
      <c r="H242" s="121"/>
      <c r="I242" s="121"/>
      <c r="J242" s="121"/>
      <c r="K242" s="130"/>
      <c r="L242" s="127"/>
      <c r="M242" s="121"/>
      <c r="N242" s="121"/>
      <c r="O242" s="121"/>
      <c r="P242" s="121"/>
      <c r="Q242" s="121"/>
      <c r="R242" s="121">
        <v>99</v>
      </c>
      <c r="S242" s="121"/>
      <c r="T242" s="121"/>
      <c r="U242" s="127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</row>
    <row r="243" spans="1:34">
      <c r="A243" s="126">
        <v>1975</v>
      </c>
      <c r="B243" s="123"/>
      <c r="C243" s="123"/>
      <c r="D243" s="123"/>
      <c r="E243" s="123"/>
      <c r="F243" s="123"/>
      <c r="G243" s="123"/>
      <c r="H243" s="123"/>
      <c r="I243" s="123"/>
      <c r="J243" s="123"/>
      <c r="K243" s="131"/>
      <c r="L243" s="128"/>
      <c r="M243" s="123"/>
      <c r="N243" s="123"/>
      <c r="O243" s="123"/>
      <c r="P243" s="123"/>
      <c r="Q243" s="123"/>
      <c r="R243" s="123">
        <v>98</v>
      </c>
      <c r="S243" s="121"/>
      <c r="T243" s="123"/>
      <c r="U243" s="128"/>
      <c r="V243" s="123"/>
      <c r="W243" s="123"/>
      <c r="X243" s="123"/>
      <c r="Y243" s="123"/>
      <c r="Z243" s="123"/>
      <c r="AA243" s="123"/>
      <c r="AB243" s="123"/>
      <c r="AC243" s="123"/>
      <c r="AD243" s="123"/>
      <c r="AE243" s="123"/>
      <c r="AF243" s="123"/>
      <c r="AG243" s="123"/>
      <c r="AH243" s="123"/>
    </row>
    <row r="244" spans="1:34">
      <c r="A244" s="126">
        <v>4</v>
      </c>
      <c r="B244" s="121"/>
      <c r="C244" s="121"/>
      <c r="D244" s="121"/>
      <c r="E244" s="121"/>
      <c r="F244" s="121"/>
      <c r="G244" s="121"/>
      <c r="H244" s="121"/>
      <c r="I244" s="121"/>
      <c r="J244" s="121"/>
      <c r="K244" s="130"/>
      <c r="L244" s="127"/>
      <c r="M244" s="121"/>
      <c r="N244" s="121"/>
      <c r="O244" s="121"/>
      <c r="P244" s="121"/>
      <c r="Q244" s="121"/>
      <c r="R244" s="121">
        <v>97</v>
      </c>
      <c r="S244" s="121"/>
      <c r="T244" s="121"/>
      <c r="U244" s="127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</row>
    <row r="245" spans="1:34">
      <c r="A245" s="126">
        <v>3</v>
      </c>
      <c r="B245" s="121"/>
      <c r="C245" s="121"/>
      <c r="D245" s="121"/>
      <c r="E245" s="121"/>
      <c r="F245" s="121"/>
      <c r="G245" s="121"/>
      <c r="H245" s="121"/>
      <c r="I245" s="121"/>
      <c r="J245" s="121"/>
      <c r="K245" s="130"/>
      <c r="L245" s="127"/>
      <c r="M245" s="121"/>
      <c r="N245" s="121"/>
      <c r="O245" s="121"/>
      <c r="P245" s="121"/>
      <c r="Q245" s="121"/>
      <c r="R245" s="121">
        <v>101</v>
      </c>
      <c r="S245" s="121"/>
      <c r="T245" s="121"/>
      <c r="U245" s="127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</row>
    <row r="246" spans="1:34">
      <c r="A246" s="126">
        <v>2</v>
      </c>
      <c r="B246" s="121"/>
      <c r="C246" s="121"/>
      <c r="D246" s="121"/>
      <c r="E246" s="121"/>
      <c r="F246" s="121"/>
      <c r="G246" s="121"/>
      <c r="H246" s="121"/>
      <c r="I246" s="121"/>
      <c r="J246" s="121"/>
      <c r="K246" s="130"/>
      <c r="L246" s="127"/>
      <c r="M246" s="121"/>
      <c r="N246" s="121"/>
      <c r="O246" s="121"/>
      <c r="P246" s="121"/>
      <c r="Q246" s="121"/>
      <c r="R246" s="121">
        <v>100</v>
      </c>
      <c r="S246" s="121"/>
      <c r="T246" s="121"/>
      <c r="U246" s="127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</row>
    <row r="247" spans="1:34">
      <c r="A247" s="126">
        <v>1</v>
      </c>
      <c r="B247" s="121"/>
      <c r="C247" s="121"/>
      <c r="D247" s="121"/>
      <c r="E247" s="121"/>
      <c r="F247" s="121"/>
      <c r="G247" s="121"/>
      <c r="H247" s="121"/>
      <c r="I247" s="121"/>
      <c r="J247" s="121"/>
      <c r="K247" s="130"/>
      <c r="L247" s="127"/>
      <c r="M247" s="121"/>
      <c r="N247" s="121"/>
      <c r="O247" s="121"/>
      <c r="P247" s="121"/>
      <c r="Q247" s="121"/>
      <c r="R247" s="121">
        <v>103</v>
      </c>
      <c r="S247" s="121"/>
      <c r="T247" s="121"/>
      <c r="U247" s="127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</row>
    <row r="248" spans="1:34">
      <c r="A248" s="398" t="s">
        <v>117</v>
      </c>
      <c r="B248" s="398"/>
      <c r="C248" s="398"/>
      <c r="D248" s="398"/>
      <c r="E248" s="398"/>
      <c r="F248" s="398"/>
      <c r="G248" s="398"/>
      <c r="H248" s="398"/>
      <c r="I248" s="398"/>
      <c r="J248" s="398"/>
      <c r="K248" s="398"/>
      <c r="L248" s="398"/>
      <c r="M248" s="398"/>
      <c r="N248" s="398"/>
      <c r="O248" s="398"/>
      <c r="P248" s="398"/>
      <c r="Q248" s="398"/>
      <c r="R248" s="398"/>
      <c r="S248" s="398"/>
      <c r="T248" s="398"/>
      <c r="U248" s="398"/>
      <c r="V248" s="398"/>
      <c r="W248" s="398"/>
      <c r="X248" s="398"/>
      <c r="Y248" s="398"/>
      <c r="Z248" s="398"/>
      <c r="AA248" s="398"/>
      <c r="AB248" s="398"/>
      <c r="AC248" s="398"/>
      <c r="AD248" s="398"/>
      <c r="AE248" s="398"/>
      <c r="AF248" s="398"/>
      <c r="AG248" s="398"/>
      <c r="AH248" s="398"/>
    </row>
  </sheetData>
  <sheetProtection sheet="1" objects="1" scenarios="1"/>
  <mergeCells count="7">
    <mergeCell ref="A248:AH248"/>
    <mergeCell ref="A1:AH1"/>
    <mergeCell ref="A2:A3"/>
    <mergeCell ref="C2:I2"/>
    <mergeCell ref="K2:R2"/>
    <mergeCell ref="T2:Z2"/>
    <mergeCell ref="AB2:AH2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D486-F0D2-4B87-B978-DBA7AC082967}">
  <sheetPr>
    <tabColor theme="2" tint="-9.9978637043366805E-2"/>
  </sheetPr>
  <dimension ref="A1:Z294"/>
  <sheetViews>
    <sheetView zoomScale="85" zoomScaleNormal="85" workbookViewId="0">
      <selection activeCell="E7" sqref="E7:P7"/>
    </sheetView>
  </sheetViews>
  <sheetFormatPr baseColWidth="10" defaultColWidth="11.5703125" defaultRowHeight="15"/>
  <cols>
    <col min="1" max="1" width="2.85546875" customWidth="1"/>
    <col min="2" max="2" width="5.42578125" bestFit="1" customWidth="1"/>
    <col min="3" max="3" width="16.7109375" bestFit="1" customWidth="1"/>
    <col min="4" max="4" width="6.85546875" bestFit="1" customWidth="1"/>
    <col min="5" max="5" width="20.140625" style="3" bestFit="1" customWidth="1"/>
    <col min="6" max="6" width="7.7109375" bestFit="1" customWidth="1"/>
    <col min="7" max="7" width="43.42578125" bestFit="1" customWidth="1"/>
    <col min="8" max="8" width="5.5703125" customWidth="1"/>
    <col min="9" max="9" width="39.85546875" bestFit="1" customWidth="1"/>
    <col min="10" max="10" width="5.7109375" customWidth="1"/>
    <col min="11" max="11" width="39.85546875" customWidth="1"/>
    <col min="12" max="12" width="20.28515625" bestFit="1" customWidth="1"/>
    <col min="13" max="13" width="13.140625" bestFit="1" customWidth="1"/>
    <col min="14" max="14" width="14.28515625" bestFit="1" customWidth="1"/>
    <col min="15" max="15" width="22.140625" bestFit="1" customWidth="1"/>
    <col min="16" max="16" width="23.85546875" bestFit="1" customWidth="1"/>
    <col min="17" max="17" width="21.85546875" customWidth="1"/>
    <col min="18" max="18" width="5.85546875" bestFit="1" customWidth="1"/>
    <col min="19" max="19" width="19.7109375" bestFit="1" customWidth="1"/>
    <col min="20" max="20" width="26.42578125" bestFit="1" customWidth="1"/>
    <col min="21" max="21" width="37.28515625" bestFit="1" customWidth="1"/>
    <col min="22" max="22" width="108" bestFit="1" customWidth="1"/>
  </cols>
  <sheetData>
    <row r="1" spans="1:26" ht="15.75" thickBot="1">
      <c r="A1" s="204"/>
      <c r="B1" s="204"/>
      <c r="C1" s="204"/>
      <c r="D1" s="204"/>
      <c r="E1" s="249"/>
      <c r="F1" s="203"/>
      <c r="G1" s="203"/>
      <c r="H1" s="204"/>
      <c r="I1" s="204"/>
      <c r="J1" s="204"/>
      <c r="K1" s="204"/>
    </row>
    <row r="2" spans="1:26" ht="19.5" thickBot="1">
      <c r="A2" s="204"/>
      <c r="B2" s="310" t="s">
        <v>367</v>
      </c>
      <c r="C2" s="311"/>
      <c r="D2" s="311"/>
      <c r="E2" s="311"/>
      <c r="F2" s="312"/>
      <c r="H2" s="204"/>
      <c r="I2" s="204"/>
      <c r="J2" s="204"/>
      <c r="K2" s="204"/>
      <c r="N2" s="203"/>
      <c r="O2" s="95"/>
      <c r="P2" s="95"/>
      <c r="R2" s="256"/>
      <c r="S2" s="256"/>
      <c r="T2" s="256"/>
      <c r="U2" s="256"/>
      <c r="V2" s="256"/>
      <c r="W2" s="256"/>
    </row>
    <row r="3" spans="1:26" ht="16.5" thickBot="1">
      <c r="A3" s="204"/>
      <c r="B3" s="255" t="s">
        <v>368</v>
      </c>
      <c r="C3" s="255"/>
      <c r="D3" s="255"/>
      <c r="E3" s="255"/>
      <c r="F3" s="255"/>
      <c r="H3" s="204"/>
      <c r="I3" s="204"/>
      <c r="J3" s="204"/>
      <c r="K3" s="204"/>
      <c r="L3" s="204"/>
      <c r="M3" s="204"/>
      <c r="N3" s="204"/>
      <c r="O3" s="204"/>
      <c r="R3" s="257" t="s">
        <v>11</v>
      </c>
      <c r="S3" s="258" t="s">
        <v>10</v>
      </c>
      <c r="T3" s="258" t="s">
        <v>43</v>
      </c>
      <c r="U3" s="258" t="s">
        <v>55</v>
      </c>
      <c r="V3" s="258" t="s">
        <v>48</v>
      </c>
      <c r="W3" s="258" t="s">
        <v>49</v>
      </c>
    </row>
    <row r="4" spans="1:26" ht="60">
      <c r="A4" s="203"/>
      <c r="B4" s="404" t="s">
        <v>369</v>
      </c>
      <c r="C4" s="405"/>
      <c r="D4" s="405"/>
      <c r="E4" s="406"/>
      <c r="F4" s="407" t="s">
        <v>370</v>
      </c>
      <c r="G4" s="408"/>
      <c r="H4" s="409" t="s">
        <v>371</v>
      </c>
      <c r="I4" s="408"/>
      <c r="J4" s="409" t="s">
        <v>688</v>
      </c>
      <c r="K4" s="408"/>
      <c r="L4" s="218" t="s">
        <v>372</v>
      </c>
      <c r="M4" s="410" t="s">
        <v>373</v>
      </c>
      <c r="N4" s="408"/>
      <c r="O4" s="254" t="s">
        <v>374</v>
      </c>
      <c r="P4" s="219"/>
      <c r="R4">
        <v>2023</v>
      </c>
      <c r="S4" s="3" t="s">
        <v>42</v>
      </c>
      <c r="T4" s="3" t="s">
        <v>44</v>
      </c>
      <c r="U4" s="3" t="s">
        <v>665</v>
      </c>
      <c r="V4" s="3" t="s">
        <v>664</v>
      </c>
      <c r="W4" s="24" t="s">
        <v>51</v>
      </c>
      <c r="X4" s="204"/>
      <c r="Y4" s="204"/>
      <c r="Z4" s="204"/>
    </row>
    <row r="5" spans="1:26" ht="45">
      <c r="A5" s="205"/>
      <c r="B5" s="220" t="s">
        <v>375</v>
      </c>
      <c r="C5" s="221" t="s">
        <v>376</v>
      </c>
      <c r="D5" s="222" t="s">
        <v>377</v>
      </c>
      <c r="E5" s="250" t="s">
        <v>378</v>
      </c>
      <c r="F5" s="223" t="s">
        <v>25</v>
      </c>
      <c r="G5" s="223" t="s">
        <v>379</v>
      </c>
      <c r="H5" s="223" t="s">
        <v>25</v>
      </c>
      <c r="I5" s="223" t="s">
        <v>379</v>
      </c>
      <c r="J5" s="223" t="s">
        <v>25</v>
      </c>
      <c r="K5" s="223" t="s">
        <v>379</v>
      </c>
      <c r="L5" s="223" t="s">
        <v>380</v>
      </c>
      <c r="M5" s="223" t="s">
        <v>380</v>
      </c>
      <c r="N5" s="223" t="s">
        <v>381</v>
      </c>
      <c r="O5" s="223" t="s">
        <v>382</v>
      </c>
      <c r="P5" s="223" t="s">
        <v>383</v>
      </c>
      <c r="R5">
        <v>2023</v>
      </c>
      <c r="S5" s="3" t="s">
        <v>46</v>
      </c>
      <c r="T5" s="3" t="s">
        <v>47</v>
      </c>
      <c r="U5" s="3" t="s">
        <v>53</v>
      </c>
      <c r="V5" s="3" t="s">
        <v>56</v>
      </c>
      <c r="W5" s="24" t="s">
        <v>52</v>
      </c>
    </row>
    <row r="6" spans="1:26" ht="45">
      <c r="A6" s="205"/>
      <c r="B6" s="224" t="s">
        <v>384</v>
      </c>
      <c r="C6" s="225" t="s">
        <v>385</v>
      </c>
      <c r="E6" s="251" t="s">
        <v>386</v>
      </c>
      <c r="F6" s="226"/>
      <c r="G6" s="226"/>
      <c r="H6" s="226"/>
      <c r="I6" s="226"/>
      <c r="J6" s="226"/>
      <c r="K6" s="226"/>
      <c r="L6" s="226">
        <v>1690.5</v>
      </c>
      <c r="M6" s="226">
        <v>1246.99</v>
      </c>
      <c r="N6" s="226">
        <v>7.65</v>
      </c>
      <c r="O6" s="227">
        <f>L6/M6</f>
        <v>1.3556644399714513</v>
      </c>
      <c r="P6" s="226">
        <f>IF(M6="keine Angabe",N6,O6*N6)</f>
        <v>10.370832965781602</v>
      </c>
      <c r="R6">
        <v>2023</v>
      </c>
      <c r="S6" s="3" t="s">
        <v>42</v>
      </c>
      <c r="T6" s="3" t="s">
        <v>45</v>
      </c>
      <c r="U6" s="3" t="s">
        <v>54</v>
      </c>
      <c r="V6" s="3"/>
      <c r="W6" s="24" t="s">
        <v>50</v>
      </c>
      <c r="Y6" s="206"/>
    </row>
    <row r="7" spans="1:26">
      <c r="A7" s="205"/>
      <c r="B7" s="228"/>
      <c r="C7" s="229"/>
      <c r="D7" s="230">
        <v>70101</v>
      </c>
      <c r="E7" s="252" t="s">
        <v>342</v>
      </c>
      <c r="F7" s="231">
        <v>1</v>
      </c>
      <c r="G7" s="231" t="str">
        <f>VLOOKUP(D7,Raumtypologie!$A$3:$C$2095,3)</f>
        <v>Cities / densely populated area</v>
      </c>
      <c r="H7" s="231">
        <v>101</v>
      </c>
      <c r="I7" s="231" t="str">
        <f>VLOOKUP(D7,Raumtypologie!$L$3:$N$2095,3)</f>
        <v>Urban centres (large)</v>
      </c>
      <c r="J7" s="231">
        <f>VLOOKUP($D7,Raumtypologie!$AA$3:$AD$279,3,FALSE)</f>
        <v>4</v>
      </c>
      <c r="K7" s="231" t="str">
        <f>VLOOKUP($D7,Raumtypologie!$AA$3:$AD$279,4,FALSE)</f>
        <v>Verdichtungsraum</v>
      </c>
      <c r="L7" s="232">
        <v>1690.5</v>
      </c>
      <c r="M7" s="233">
        <v>1246.99</v>
      </c>
      <c r="N7" s="233">
        <v>7.65</v>
      </c>
      <c r="O7" s="234">
        <f t="shared" ref="O7:O70" si="0">L7/M7</f>
        <v>1.3556644399714513</v>
      </c>
      <c r="P7" s="233">
        <f t="shared" ref="P7:P70" si="1">IF(M7="keine Angabe",N7,O7*N7)</f>
        <v>10.370832965781602</v>
      </c>
    </row>
    <row r="8" spans="1:26">
      <c r="A8" s="205"/>
      <c r="B8" s="224" t="s">
        <v>387</v>
      </c>
      <c r="C8" s="225" t="s">
        <v>344</v>
      </c>
      <c r="E8" s="251" t="s">
        <v>386</v>
      </c>
      <c r="F8" s="235"/>
      <c r="G8" s="235"/>
      <c r="H8" s="235"/>
      <c r="I8" s="235"/>
      <c r="J8" s="235"/>
      <c r="K8" s="235"/>
      <c r="L8" s="236"/>
      <c r="M8" s="226"/>
      <c r="N8" s="226"/>
      <c r="O8" s="227"/>
      <c r="P8" s="226">
        <f t="shared" si="1"/>
        <v>0</v>
      </c>
    </row>
    <row r="9" spans="1:26">
      <c r="A9" s="205"/>
      <c r="B9" s="224"/>
      <c r="C9" s="225"/>
      <c r="D9">
        <v>70201</v>
      </c>
      <c r="E9" s="3" t="s">
        <v>388</v>
      </c>
      <c r="F9" s="237">
        <v>3</v>
      </c>
      <c r="G9" s="237" t="str">
        <f>VLOOKUP(D9,Raumtypologie!$A$3:$C$2095,3)</f>
        <v>Rural areas / thinly-populated area</v>
      </c>
      <c r="H9" s="237">
        <v>103</v>
      </c>
      <c r="I9" s="237" t="str">
        <f>VLOOKUP(D9,Raumtypologie!$L$3:$N$2095,3)</f>
        <v>Urban centres (small)</v>
      </c>
      <c r="J9" s="237">
        <f>VLOOKUP($D9,Raumtypologie!$AA$3:$AD$279,3,FALSE)</f>
        <v>3</v>
      </c>
      <c r="K9" s="237" t="str">
        <f>VLOOKUP($D9,Raumtypologie!$AA$3:$AD$279,4,FALSE)</f>
        <v>ländlich</v>
      </c>
      <c r="L9" s="238">
        <v>176.5</v>
      </c>
      <c r="M9" s="239">
        <v>163.19999999999999</v>
      </c>
      <c r="N9" s="239">
        <v>6.87</v>
      </c>
      <c r="O9" s="240">
        <f t="shared" si="0"/>
        <v>1.0814950980392157</v>
      </c>
      <c r="P9" s="239">
        <f t="shared" si="1"/>
        <v>7.4298713235294125</v>
      </c>
    </row>
    <row r="10" spans="1:26">
      <c r="A10" s="205"/>
      <c r="B10" s="224"/>
      <c r="C10" s="225"/>
      <c r="D10">
        <v>70202</v>
      </c>
      <c r="E10" s="3" t="s">
        <v>389</v>
      </c>
      <c r="F10" s="237">
        <v>3</v>
      </c>
      <c r="G10" s="237" t="str">
        <f>VLOOKUP(D10,Raumtypologie!$A$3:$C$2095,3)</f>
        <v>Rural areas / thinly-populated area</v>
      </c>
      <c r="H10" s="237">
        <v>410</v>
      </c>
      <c r="I10" s="237" t="str">
        <f>VLOOKUP(D10,Raumtypologie!$L$3:$N$2095,3)</f>
        <v>Rural area (central)</v>
      </c>
      <c r="J10" s="237">
        <f>VLOOKUP($D10,Raumtypologie!$AA$3:$AD$279,3,FALSE)</f>
        <v>4</v>
      </c>
      <c r="K10" s="237" t="str">
        <f>VLOOKUP($D10,Raumtypologie!$AA$3:$AD$279,4,FALSE)</f>
        <v>Verdichtungsraum</v>
      </c>
      <c r="L10" s="238">
        <v>264.10000000000002</v>
      </c>
      <c r="M10" s="239">
        <v>212.05</v>
      </c>
      <c r="N10" s="239">
        <v>7</v>
      </c>
      <c r="O10" s="240">
        <f t="shared" si="0"/>
        <v>1.2454609761848621</v>
      </c>
      <c r="P10" s="239">
        <f t="shared" si="1"/>
        <v>8.7182268332940343</v>
      </c>
    </row>
    <row r="11" spans="1:26">
      <c r="A11" s="205"/>
      <c r="B11" s="224"/>
      <c r="C11" s="225"/>
      <c r="D11" s="241">
        <v>70203</v>
      </c>
      <c r="E11" s="253" t="s">
        <v>344</v>
      </c>
      <c r="F11" s="237">
        <v>2</v>
      </c>
      <c r="G11" s="237" t="str">
        <f>VLOOKUP(D11,Raumtypologie!$A$3:$C$2095,3)</f>
        <v>Towns and suburbs / intermediate density area</v>
      </c>
      <c r="H11" s="237">
        <v>103</v>
      </c>
      <c r="I11" s="237" t="str">
        <f>VLOOKUP(D11,Raumtypologie!$L$3:$N$2095,3)</f>
        <v>Urban centres (small)</v>
      </c>
      <c r="J11" s="237">
        <f>VLOOKUP($D11,Raumtypologie!$AA$3:$AD$279,3,FALSE)</f>
        <v>4</v>
      </c>
      <c r="K11" s="237" t="str">
        <f>VLOOKUP($D11,Raumtypologie!$AA$3:$AD$279,4,FALSE)</f>
        <v>Verdichtungsraum</v>
      </c>
      <c r="L11" s="242">
        <v>308</v>
      </c>
      <c r="M11" s="243">
        <v>221.4</v>
      </c>
      <c r="N11" s="243">
        <v>10.67</v>
      </c>
      <c r="O11" s="244">
        <f t="shared" si="0"/>
        <v>1.3911472448057813</v>
      </c>
      <c r="P11" s="243">
        <f t="shared" si="1"/>
        <v>14.843541102077687</v>
      </c>
    </row>
    <row r="12" spans="1:26" ht="13.5" customHeight="1">
      <c r="A12" s="205"/>
      <c r="B12" s="224"/>
      <c r="C12" s="225"/>
      <c r="D12">
        <v>70204</v>
      </c>
      <c r="E12" s="3" t="s">
        <v>390</v>
      </c>
      <c r="F12" s="237">
        <v>3</v>
      </c>
      <c r="G12" s="237" t="str">
        <f>VLOOKUP(D12,Raumtypologie!$A$3:$C$2095,3)</f>
        <v>Rural areas / thinly-populated area</v>
      </c>
      <c r="H12" s="237">
        <v>310</v>
      </c>
      <c r="I12" s="237" t="str">
        <f>VLOOKUP(D12,Raumtypologie!$L$3:$N$2095,3)</f>
        <v>Rural area surrounding centres (central)</v>
      </c>
      <c r="J12" s="237">
        <f>VLOOKUP($D12,Raumtypologie!$AA$3:$AD$279,3,FALSE)</f>
        <v>4</v>
      </c>
      <c r="K12" s="237" t="str">
        <f>VLOOKUP($D12,Raumtypologie!$AA$3:$AD$279,4,FALSE)</f>
        <v>Verdichtungsraum</v>
      </c>
      <c r="L12" s="238">
        <v>176.5</v>
      </c>
      <c r="M12" s="239">
        <v>124.13</v>
      </c>
      <c r="N12" s="239">
        <v>6.57</v>
      </c>
      <c r="O12" s="240">
        <f t="shared" si="0"/>
        <v>1.4218963989365987</v>
      </c>
      <c r="P12" s="239">
        <f t="shared" si="1"/>
        <v>9.3418593410134534</v>
      </c>
    </row>
    <row r="13" spans="1:26" ht="15" customHeight="1">
      <c r="A13" s="205"/>
      <c r="B13" s="224"/>
      <c r="C13" s="225"/>
      <c r="D13">
        <v>70205</v>
      </c>
      <c r="E13" s="3" t="s">
        <v>391</v>
      </c>
      <c r="F13" s="237">
        <v>3</v>
      </c>
      <c r="G13" s="237" t="str">
        <f>VLOOKUP(D13,Raumtypologie!$A$3:$C$2095,3)</f>
        <v>Rural areas / thinly-populated area</v>
      </c>
      <c r="H13" s="237">
        <v>410</v>
      </c>
      <c r="I13" s="237" t="str">
        <f>VLOOKUP(D13,Raumtypologie!$L$3:$N$2095,3)</f>
        <v>Rural area (central)</v>
      </c>
      <c r="J13" s="237">
        <f>VLOOKUP($D13,Raumtypologie!$AA$3:$AD$279,3,FALSE)</f>
        <v>3</v>
      </c>
      <c r="K13" s="237" t="str">
        <f>VLOOKUP($D13,Raumtypologie!$AA$3:$AD$279,4,FALSE)</f>
        <v>ländlich</v>
      </c>
      <c r="L13" s="238">
        <v>176.5</v>
      </c>
      <c r="M13" s="239">
        <v>137.15</v>
      </c>
      <c r="N13" s="239">
        <v>8.89</v>
      </c>
      <c r="O13" s="240">
        <f t="shared" si="0"/>
        <v>1.2869121399927086</v>
      </c>
      <c r="P13" s="239">
        <f t="shared" si="1"/>
        <v>11.44064892453518</v>
      </c>
    </row>
    <row r="14" spans="1:26" ht="15.75" customHeight="1">
      <c r="A14" s="205"/>
      <c r="B14" s="224"/>
      <c r="C14" s="225"/>
      <c r="D14">
        <v>70206</v>
      </c>
      <c r="E14" s="3" t="s">
        <v>392</v>
      </c>
      <c r="F14" s="237">
        <v>2</v>
      </c>
      <c r="G14" s="237" t="str">
        <f>VLOOKUP(D14,Raumtypologie!$A$3:$C$2095,3)</f>
        <v>Towns and suburbs / intermediate density area</v>
      </c>
      <c r="H14" s="237">
        <v>310</v>
      </c>
      <c r="I14" s="237" t="str">
        <f>VLOOKUP(D14,Raumtypologie!$L$3:$N$2095,3)</f>
        <v>Rural area surrounding centres (central)</v>
      </c>
      <c r="J14" s="237">
        <f>VLOOKUP($D14,Raumtypologie!$AA$3:$AD$279,3,FALSE)</f>
        <v>4</v>
      </c>
      <c r="K14" s="237" t="str">
        <f>VLOOKUP($D14,Raumtypologie!$AA$3:$AD$279,4,FALSE)</f>
        <v>Verdichtungsraum</v>
      </c>
      <c r="L14" s="238">
        <v>192.8</v>
      </c>
      <c r="M14" s="239">
        <v>159.9</v>
      </c>
      <c r="N14" s="239">
        <v>8.9</v>
      </c>
      <c r="O14" s="240">
        <f t="shared" si="0"/>
        <v>1.2057535959974985</v>
      </c>
      <c r="P14" s="239">
        <f t="shared" si="1"/>
        <v>10.731207004377737</v>
      </c>
    </row>
    <row r="15" spans="1:26">
      <c r="A15" s="205"/>
      <c r="B15" s="224"/>
      <c r="C15" s="225"/>
      <c r="D15" s="241">
        <v>70207</v>
      </c>
      <c r="E15" s="253" t="s">
        <v>393</v>
      </c>
      <c r="F15" s="237">
        <v>2</v>
      </c>
      <c r="G15" s="237" t="str">
        <f>VLOOKUP(D15,Raumtypologie!$A$3:$C$2095,3)</f>
        <v>Towns and suburbs / intermediate density area</v>
      </c>
      <c r="H15" s="237">
        <v>310</v>
      </c>
      <c r="I15" s="237" t="str">
        <f>VLOOKUP(D15,Raumtypologie!$L$3:$N$2095,3)</f>
        <v>Rural area surrounding centres (central)</v>
      </c>
      <c r="J15" s="237">
        <f>VLOOKUP($D15,Raumtypologie!$AA$3:$AD$279,3,FALSE)</f>
        <v>4</v>
      </c>
      <c r="K15" s="237" t="str">
        <f>VLOOKUP($D15,Raumtypologie!$AA$3:$AD$279,4,FALSE)</f>
        <v>Verdichtungsraum</v>
      </c>
      <c r="L15" s="242">
        <v>192.8</v>
      </c>
      <c r="M15" s="243">
        <v>217.53</v>
      </c>
      <c r="N15" s="243">
        <v>6.22</v>
      </c>
      <c r="O15" s="244">
        <f t="shared" si="0"/>
        <v>0.88631453132901217</v>
      </c>
      <c r="P15" s="243">
        <f t="shared" si="1"/>
        <v>5.5128763848664555</v>
      </c>
    </row>
    <row r="16" spans="1:26">
      <c r="A16" s="205"/>
      <c r="B16" s="224"/>
      <c r="C16" s="225"/>
      <c r="D16">
        <v>70208</v>
      </c>
      <c r="E16" s="3" t="s">
        <v>394</v>
      </c>
      <c r="F16" s="237">
        <v>3</v>
      </c>
      <c r="G16" s="237" t="str">
        <f>VLOOKUP(D16,Raumtypologie!$A$3:$C$2095,3)</f>
        <v>Rural areas / thinly-populated area</v>
      </c>
      <c r="H16" s="237">
        <v>430</v>
      </c>
      <c r="I16" s="237" t="str">
        <f>VLOOKUP(D16,Raumtypologie!$L$3:$N$2095,3)</f>
        <v>Rural area (peripheral)</v>
      </c>
      <c r="J16" s="237">
        <f>VLOOKUP($D16,Raumtypologie!$AA$3:$AD$279,3,FALSE)</f>
        <v>2</v>
      </c>
      <c r="K16" s="237" t="str">
        <f>VLOOKUP($D16,Raumtypologie!$AA$3:$AD$279,4,FALSE)</f>
        <v>touristisch</v>
      </c>
      <c r="L16" s="238">
        <v>180</v>
      </c>
      <c r="M16" s="239">
        <v>167.15</v>
      </c>
      <c r="N16" s="239">
        <v>11</v>
      </c>
      <c r="O16" s="240">
        <f t="shared" si="0"/>
        <v>1.0768770565360455</v>
      </c>
      <c r="P16" s="239">
        <f t="shared" si="1"/>
        <v>11.8456476218965</v>
      </c>
    </row>
    <row r="17" spans="1:18">
      <c r="A17" s="205"/>
      <c r="B17" s="224"/>
      <c r="C17" s="225"/>
      <c r="D17">
        <v>70209</v>
      </c>
      <c r="E17" s="3" t="s">
        <v>395</v>
      </c>
      <c r="F17" s="237">
        <v>3</v>
      </c>
      <c r="G17" s="237" t="str">
        <f>VLOOKUP(D17,Raumtypologie!$A$3:$C$2095,3)</f>
        <v>Rural areas / thinly-populated area</v>
      </c>
      <c r="H17" s="237">
        <v>410</v>
      </c>
      <c r="I17" s="237" t="str">
        <f>VLOOKUP(D17,Raumtypologie!$L$3:$N$2095,3)</f>
        <v>Rural area (central)</v>
      </c>
      <c r="J17" s="237">
        <f>VLOOKUP($D17,Raumtypologie!$AA$3:$AD$279,3,FALSE)</f>
        <v>3</v>
      </c>
      <c r="K17" s="237" t="str">
        <f>VLOOKUP($D17,Raumtypologie!$AA$3:$AD$279,4,FALSE)</f>
        <v>ländlich</v>
      </c>
      <c r="L17" s="238">
        <v>342.9</v>
      </c>
      <c r="M17" s="239">
        <v>358.83</v>
      </c>
      <c r="N17" s="239">
        <v>7.61</v>
      </c>
      <c r="O17" s="240">
        <f t="shared" si="0"/>
        <v>0.95560571858540255</v>
      </c>
      <c r="P17" s="239">
        <f t="shared" si="1"/>
        <v>7.2721595184349139</v>
      </c>
    </row>
    <row r="18" spans="1:18">
      <c r="A18" s="205"/>
      <c r="B18" s="224"/>
      <c r="C18" s="225"/>
      <c r="D18">
        <v>70210</v>
      </c>
      <c r="E18" s="3" t="s">
        <v>396</v>
      </c>
      <c r="F18" s="237">
        <v>3</v>
      </c>
      <c r="G18" s="237" t="str">
        <f>VLOOKUP(D18,Raumtypologie!$A$3:$C$2095,3)</f>
        <v>Rural areas / thinly-populated area</v>
      </c>
      <c r="H18" s="237">
        <v>410</v>
      </c>
      <c r="I18" s="237" t="str">
        <f>VLOOKUP(D18,Raumtypologie!$L$3:$N$2095,3)</f>
        <v>Rural area (central)</v>
      </c>
      <c r="J18" s="237">
        <f>VLOOKUP($D18,Raumtypologie!$AA$3:$AD$279,3,FALSE)</f>
        <v>4</v>
      </c>
      <c r="K18" s="237" t="str">
        <f>VLOOKUP($D18,Raumtypologie!$AA$3:$AD$279,4,FALSE)</f>
        <v>Verdichtungsraum</v>
      </c>
      <c r="L18" s="238">
        <v>176.5</v>
      </c>
      <c r="M18" s="239">
        <v>135.06</v>
      </c>
      <c r="N18" s="239">
        <v>14.09</v>
      </c>
      <c r="O18" s="240">
        <f t="shared" si="0"/>
        <v>1.3068265955871465</v>
      </c>
      <c r="P18" s="239">
        <f t="shared" si="1"/>
        <v>18.413186731822893</v>
      </c>
    </row>
    <row r="19" spans="1:18">
      <c r="A19" s="205"/>
      <c r="B19" s="224"/>
      <c r="C19" s="225"/>
      <c r="D19" s="241">
        <v>70211</v>
      </c>
      <c r="E19" s="253" t="s">
        <v>397</v>
      </c>
      <c r="F19" s="237">
        <v>3</v>
      </c>
      <c r="G19" s="237" t="str">
        <f>VLOOKUP(D19,Raumtypologie!$A$3:$C$2095,3)</f>
        <v>Rural areas / thinly-populated area</v>
      </c>
      <c r="H19" s="237">
        <v>410</v>
      </c>
      <c r="I19" s="237" t="str">
        <f>VLOOKUP(D19,Raumtypologie!$L$3:$N$2095,3)</f>
        <v>Rural area (central)</v>
      </c>
      <c r="J19" s="237">
        <f>VLOOKUP($D19,Raumtypologie!$AA$3:$AD$279,3,FALSE)</f>
        <v>4</v>
      </c>
      <c r="K19" s="237" t="str">
        <f>VLOOKUP($D19,Raumtypologie!$AA$3:$AD$279,4,FALSE)</f>
        <v>Verdichtungsraum</v>
      </c>
      <c r="L19" s="242">
        <v>272.8</v>
      </c>
      <c r="M19" s="243">
        <v>237.76</v>
      </c>
      <c r="N19" s="243">
        <v>10.69</v>
      </c>
      <c r="O19" s="244">
        <f t="shared" si="0"/>
        <v>1.1473755047106327</v>
      </c>
      <c r="P19" s="243">
        <f t="shared" si="1"/>
        <v>12.265444145356662</v>
      </c>
    </row>
    <row r="20" spans="1:18">
      <c r="A20" s="205"/>
      <c r="B20" s="224"/>
      <c r="C20" s="225"/>
      <c r="D20">
        <v>70212</v>
      </c>
      <c r="E20" s="3" t="s">
        <v>398</v>
      </c>
      <c r="F20" s="237">
        <v>3</v>
      </c>
      <c r="G20" s="237" t="str">
        <f>VLOOKUP(D20,Raumtypologie!$A$3:$C$2095,3)</f>
        <v>Rural areas / thinly-populated area</v>
      </c>
      <c r="H20" s="237">
        <v>410</v>
      </c>
      <c r="I20" s="237" t="str">
        <f>VLOOKUP(D20,Raumtypologie!$L$3:$N$2095,3)</f>
        <v>Rural area (central)</v>
      </c>
      <c r="J20" s="237">
        <f>VLOOKUP($D20,Raumtypologie!$AA$3:$AD$279,3,FALSE)</f>
        <v>3</v>
      </c>
      <c r="K20" s="237" t="str">
        <f>VLOOKUP($D20,Raumtypologie!$AA$3:$AD$279,4,FALSE)</f>
        <v>ländlich</v>
      </c>
      <c r="L20" s="238">
        <v>188.7</v>
      </c>
      <c r="M20" s="239">
        <v>181.48</v>
      </c>
      <c r="N20" s="239">
        <v>5.18</v>
      </c>
      <c r="O20" s="240">
        <f t="shared" si="0"/>
        <v>1.0397839982367203</v>
      </c>
      <c r="P20" s="239">
        <f t="shared" si="1"/>
        <v>5.3860811108662112</v>
      </c>
    </row>
    <row r="21" spans="1:18">
      <c r="A21" s="205"/>
      <c r="B21" s="224"/>
      <c r="C21" s="225"/>
      <c r="D21">
        <v>70213</v>
      </c>
      <c r="E21" s="3" t="s">
        <v>399</v>
      </c>
      <c r="F21" s="237">
        <v>3</v>
      </c>
      <c r="G21" s="237" t="str">
        <f>VLOOKUP(D21,Raumtypologie!$A$3:$C$2095,3)</f>
        <v>Rural areas / thinly-populated area</v>
      </c>
      <c r="H21" s="237">
        <v>410</v>
      </c>
      <c r="I21" s="237" t="str">
        <f>VLOOKUP(D21,Raumtypologie!$L$3:$N$2095,3)</f>
        <v>Rural area (central)</v>
      </c>
      <c r="J21" s="237">
        <f>VLOOKUP($D21,Raumtypologie!$AA$3:$AD$279,3,FALSE)</f>
        <v>3</v>
      </c>
      <c r="K21" s="237" t="str">
        <f>VLOOKUP($D21,Raumtypologie!$AA$3:$AD$279,4,FALSE)</f>
        <v>ländlich</v>
      </c>
      <c r="L21" s="238">
        <v>263.39999999999998</v>
      </c>
      <c r="M21" s="239">
        <v>274.79000000000002</v>
      </c>
      <c r="N21" s="239">
        <v>4.5599999999999996</v>
      </c>
      <c r="O21" s="240">
        <f t="shared" si="0"/>
        <v>0.95855016558098893</v>
      </c>
      <c r="P21" s="239">
        <f t="shared" si="1"/>
        <v>4.3709887550493089</v>
      </c>
    </row>
    <row r="22" spans="1:18" ht="18.75">
      <c r="A22" s="205"/>
      <c r="B22" s="224"/>
      <c r="C22" s="225"/>
      <c r="D22">
        <v>70214</v>
      </c>
      <c r="E22" s="3" t="s">
        <v>400</v>
      </c>
      <c r="F22" s="237">
        <v>3</v>
      </c>
      <c r="G22" s="237" t="str">
        <f>VLOOKUP(D22,Raumtypologie!$A$3:$C$2095,3)</f>
        <v>Rural areas / thinly-populated area</v>
      </c>
      <c r="H22" s="237">
        <v>410</v>
      </c>
      <c r="I22" s="237" t="str">
        <f>VLOOKUP(D22,Raumtypologie!$L$3:$N$2095,3)</f>
        <v>Rural area (central)</v>
      </c>
      <c r="J22" s="237">
        <f>VLOOKUP($D22,Raumtypologie!$AA$3:$AD$279,3,FALSE)</f>
        <v>1</v>
      </c>
      <c r="K22" s="237" t="str">
        <f>VLOOKUP($D22,Raumtypologie!$AA$3:$AD$279,4,FALSE)</f>
        <v>touristisch Verdichtungsraum</v>
      </c>
      <c r="L22" s="238">
        <v>165</v>
      </c>
      <c r="M22" s="239">
        <v>185.73</v>
      </c>
      <c r="N22" s="239">
        <v>5.66</v>
      </c>
      <c r="O22" s="240">
        <f t="shared" si="0"/>
        <v>0.88838636730738174</v>
      </c>
      <c r="P22" s="239">
        <f t="shared" si="1"/>
        <v>5.0282668389597811</v>
      </c>
      <c r="R22" s="207"/>
    </row>
    <row r="23" spans="1:18">
      <c r="A23" s="205"/>
      <c r="B23" s="224"/>
      <c r="C23" s="225"/>
      <c r="D23" s="241">
        <v>70215</v>
      </c>
      <c r="E23" s="253" t="s">
        <v>401</v>
      </c>
      <c r="F23" s="237">
        <v>3</v>
      </c>
      <c r="G23" s="237" t="str">
        <f>VLOOKUP(D23,Raumtypologie!$A$3:$C$2095,3)</f>
        <v>Rural areas / thinly-populated area</v>
      </c>
      <c r="H23" s="237">
        <v>410</v>
      </c>
      <c r="I23" s="237" t="str">
        <f>VLOOKUP(D23,Raumtypologie!$L$3:$N$2095,3)</f>
        <v>Rural area (central)</v>
      </c>
      <c r="J23" s="237">
        <f>VLOOKUP($D23,Raumtypologie!$AA$3:$AD$279,3,FALSE)</f>
        <v>4</v>
      </c>
      <c r="K23" s="237" t="str">
        <f>VLOOKUP($D23,Raumtypologie!$AA$3:$AD$279,4,FALSE)</f>
        <v>Verdichtungsraum</v>
      </c>
      <c r="L23" s="242">
        <v>268.5</v>
      </c>
      <c r="M23" s="243">
        <v>165.39</v>
      </c>
      <c r="N23" s="243">
        <v>9.17</v>
      </c>
      <c r="O23" s="244">
        <f t="shared" si="0"/>
        <v>1.6234355160529659</v>
      </c>
      <c r="P23" s="243">
        <f t="shared" si="1"/>
        <v>14.886903682205697</v>
      </c>
    </row>
    <row r="24" spans="1:18">
      <c r="A24" s="205"/>
      <c r="B24" s="224"/>
      <c r="C24" s="225"/>
      <c r="D24">
        <v>70216</v>
      </c>
      <c r="E24" s="3" t="s">
        <v>402</v>
      </c>
      <c r="F24" s="237">
        <v>3</v>
      </c>
      <c r="G24" s="237" t="str">
        <f>VLOOKUP(D24,Raumtypologie!$A$3:$C$2095,3)</f>
        <v>Rural areas / thinly-populated area</v>
      </c>
      <c r="H24" s="237">
        <v>410</v>
      </c>
      <c r="I24" s="237" t="str">
        <f>VLOOKUP(D24,Raumtypologie!$L$3:$N$2095,3)</f>
        <v>Rural area (central)</v>
      </c>
      <c r="J24" s="237">
        <f>VLOOKUP($D24,Raumtypologie!$AA$3:$AD$279,3,FALSE)</f>
        <v>4</v>
      </c>
      <c r="K24" s="237" t="str">
        <f>VLOOKUP($D24,Raumtypologie!$AA$3:$AD$279,4,FALSE)</f>
        <v>Verdichtungsraum</v>
      </c>
      <c r="L24" s="238">
        <v>311.10000000000002</v>
      </c>
      <c r="M24" s="239">
        <v>215.96</v>
      </c>
      <c r="N24" s="239">
        <v>10</v>
      </c>
      <c r="O24" s="240">
        <f t="shared" si="0"/>
        <v>1.440544545286164</v>
      </c>
      <c r="P24" s="239">
        <f t="shared" si="1"/>
        <v>14.40544545286164</v>
      </c>
    </row>
    <row r="25" spans="1:18" ht="30">
      <c r="A25" s="205"/>
      <c r="B25" s="224"/>
      <c r="C25" s="225"/>
      <c r="D25">
        <v>70217</v>
      </c>
      <c r="E25" s="3" t="s">
        <v>403</v>
      </c>
      <c r="F25" s="237">
        <v>3</v>
      </c>
      <c r="G25" s="237" t="str">
        <f>VLOOKUP(D25,Raumtypologie!$A$3:$C$2095,3)</f>
        <v>Rural areas / thinly-populated area</v>
      </c>
      <c r="H25" s="237">
        <v>430</v>
      </c>
      <c r="I25" s="237" t="str">
        <f>VLOOKUP(D25,Raumtypologie!$L$3:$N$2095,3)</f>
        <v>Rural area (peripheral)</v>
      </c>
      <c r="J25" s="237">
        <f>VLOOKUP($D25,Raumtypologie!$AA$3:$AD$279,3,FALSE)</f>
        <v>2</v>
      </c>
      <c r="K25" s="237" t="str">
        <f>VLOOKUP($D25,Raumtypologie!$AA$3:$AD$279,4,FALSE)</f>
        <v>touristisch</v>
      </c>
      <c r="L25" s="238">
        <v>180</v>
      </c>
      <c r="M25" s="239">
        <v>158.41</v>
      </c>
      <c r="N25" s="239">
        <v>20.82</v>
      </c>
      <c r="O25" s="240">
        <f t="shared" si="0"/>
        <v>1.1362919007638408</v>
      </c>
      <c r="P25" s="239">
        <f t="shared" si="1"/>
        <v>23.657597373903165</v>
      </c>
      <c r="R25" s="208"/>
    </row>
    <row r="26" spans="1:18">
      <c r="A26" s="205"/>
      <c r="B26" s="224"/>
      <c r="C26" s="225"/>
      <c r="D26">
        <v>70218</v>
      </c>
      <c r="E26" s="3" t="s">
        <v>404</v>
      </c>
      <c r="F26" s="237">
        <v>3</v>
      </c>
      <c r="G26" s="237" t="str">
        <f>VLOOKUP(D26,Raumtypologie!$A$3:$C$2095,3)</f>
        <v>Rural areas / thinly-populated area</v>
      </c>
      <c r="H26" s="237">
        <v>410</v>
      </c>
      <c r="I26" s="237" t="str">
        <f>VLOOKUP(D26,Raumtypologie!$L$3:$N$2095,3)</f>
        <v>Rural area (central)</v>
      </c>
      <c r="J26" s="237">
        <f>VLOOKUP($D26,Raumtypologie!$AA$3:$AD$279,3,FALSE)</f>
        <v>4</v>
      </c>
      <c r="K26" s="237" t="str">
        <f>VLOOKUP($D26,Raumtypologie!$AA$3:$AD$279,4,FALSE)</f>
        <v>Verdichtungsraum</v>
      </c>
      <c r="L26" s="238">
        <v>171.4</v>
      </c>
      <c r="M26" s="239">
        <v>159.19</v>
      </c>
      <c r="N26" s="239">
        <v>8.14</v>
      </c>
      <c r="O26" s="240">
        <f t="shared" si="0"/>
        <v>1.0767007977888059</v>
      </c>
      <c r="P26" s="239">
        <f t="shared" si="1"/>
        <v>8.7643444940008806</v>
      </c>
    </row>
    <row r="27" spans="1:18">
      <c r="A27" s="205"/>
      <c r="B27" s="224"/>
      <c r="C27" s="225"/>
      <c r="D27" s="241">
        <v>70219</v>
      </c>
      <c r="E27" s="253" t="s">
        <v>405</v>
      </c>
      <c r="F27" s="237">
        <v>3</v>
      </c>
      <c r="G27" s="237" t="str">
        <f>VLOOKUP(D27,Raumtypologie!$A$3:$C$2095,3)</f>
        <v>Rural areas / thinly-populated area</v>
      </c>
      <c r="H27" s="237">
        <v>410</v>
      </c>
      <c r="I27" s="237" t="str">
        <f>VLOOKUP(D27,Raumtypologie!$L$3:$N$2095,3)</f>
        <v>Rural area (central)</v>
      </c>
      <c r="J27" s="237">
        <f>VLOOKUP($D27,Raumtypologie!$AA$3:$AD$279,3,FALSE)</f>
        <v>4</v>
      </c>
      <c r="K27" s="237" t="str">
        <f>VLOOKUP($D27,Raumtypologie!$AA$3:$AD$279,4,FALSE)</f>
        <v>Verdichtungsraum</v>
      </c>
      <c r="L27" s="242">
        <v>180.9</v>
      </c>
      <c r="M27" s="243">
        <v>213.29</v>
      </c>
      <c r="N27" s="243">
        <v>7.65</v>
      </c>
      <c r="O27" s="244">
        <f t="shared" si="0"/>
        <v>0.84814102864644392</v>
      </c>
      <c r="P27" s="243">
        <f t="shared" si="1"/>
        <v>6.4882788691452964</v>
      </c>
    </row>
    <row r="28" spans="1:18">
      <c r="A28" s="205"/>
      <c r="B28" s="224"/>
      <c r="C28" s="225"/>
      <c r="D28">
        <v>70220</v>
      </c>
      <c r="E28" s="3" t="s">
        <v>406</v>
      </c>
      <c r="F28" s="237">
        <v>3</v>
      </c>
      <c r="G28" s="237" t="str">
        <f>VLOOKUP(D28,Raumtypologie!$A$3:$C$2095,3)</f>
        <v>Rural areas / thinly-populated area</v>
      </c>
      <c r="H28" s="237">
        <v>430</v>
      </c>
      <c r="I28" s="237" t="str">
        <f>VLOOKUP(D28,Raumtypologie!$L$3:$N$2095,3)</f>
        <v>Rural area (peripheral)</v>
      </c>
      <c r="J28" s="237">
        <f>VLOOKUP($D28,Raumtypologie!$AA$3:$AD$279,3,FALSE)</f>
        <v>2</v>
      </c>
      <c r="K28" s="237" t="str">
        <f>VLOOKUP($D28,Raumtypologie!$AA$3:$AD$279,4,FALSE)</f>
        <v>touristisch</v>
      </c>
      <c r="L28" s="238">
        <v>308.3</v>
      </c>
      <c r="M28" s="239">
        <v>596.65</v>
      </c>
      <c r="N28" s="239">
        <v>10.85</v>
      </c>
      <c r="O28" s="240">
        <f t="shared" si="0"/>
        <v>0.51671834408782369</v>
      </c>
      <c r="P28" s="239">
        <f t="shared" si="1"/>
        <v>5.6063940333528866</v>
      </c>
    </row>
    <row r="29" spans="1:18">
      <c r="A29" s="205"/>
      <c r="B29" s="224"/>
      <c r="C29" s="225"/>
      <c r="D29">
        <v>70221</v>
      </c>
      <c r="E29" s="3" t="s">
        <v>407</v>
      </c>
      <c r="F29" s="237">
        <v>3</v>
      </c>
      <c r="G29" s="237" t="str">
        <f>VLOOKUP(D29,Raumtypologie!$A$3:$C$2095,3)</f>
        <v>Rural areas / thinly-populated area</v>
      </c>
      <c r="H29" s="237">
        <v>410</v>
      </c>
      <c r="I29" s="237" t="str">
        <f>VLOOKUP(D29,Raumtypologie!$L$3:$N$2095,3)</f>
        <v>Rural area (central)</v>
      </c>
      <c r="J29" s="237">
        <f>VLOOKUP($D29,Raumtypologie!$AA$3:$AD$279,3,FALSE)</f>
        <v>3</v>
      </c>
      <c r="K29" s="237" t="str">
        <f>VLOOKUP($D29,Raumtypologie!$AA$3:$AD$279,4,FALSE)</f>
        <v>ländlich</v>
      </c>
      <c r="L29" s="238">
        <v>180.9</v>
      </c>
      <c r="M29" s="239">
        <v>216.25</v>
      </c>
      <c r="N29" s="239">
        <v>10.85</v>
      </c>
      <c r="O29" s="240">
        <f t="shared" si="0"/>
        <v>0.83653179190751448</v>
      </c>
      <c r="P29" s="239">
        <f t="shared" si="1"/>
        <v>9.076369942196532</v>
      </c>
    </row>
    <row r="30" spans="1:18">
      <c r="A30" s="205"/>
      <c r="B30" s="224"/>
      <c r="C30" s="225"/>
      <c r="D30">
        <v>70222</v>
      </c>
      <c r="E30" s="3" t="s">
        <v>408</v>
      </c>
      <c r="F30" s="237">
        <v>3</v>
      </c>
      <c r="G30" s="237" t="str">
        <f>VLOOKUP(D30,Raumtypologie!$A$3:$C$2095,3)</f>
        <v>Rural areas / thinly-populated area</v>
      </c>
      <c r="H30" s="237">
        <v>310</v>
      </c>
      <c r="I30" s="237" t="str">
        <f>VLOOKUP(D30,Raumtypologie!$L$3:$N$2095,3)</f>
        <v>Rural area surrounding centres (central)</v>
      </c>
      <c r="J30" s="237">
        <f>VLOOKUP($D30,Raumtypologie!$AA$3:$AD$279,3,FALSE)</f>
        <v>3</v>
      </c>
      <c r="K30" s="237" t="str">
        <f>VLOOKUP($D30,Raumtypologie!$AA$3:$AD$279,4,FALSE)</f>
        <v>ländlich</v>
      </c>
      <c r="L30" s="238">
        <v>211</v>
      </c>
      <c r="M30" s="239">
        <v>169.81</v>
      </c>
      <c r="N30" s="239">
        <v>6.98</v>
      </c>
      <c r="O30" s="240">
        <f t="shared" si="0"/>
        <v>1.2425652199517108</v>
      </c>
      <c r="P30" s="239">
        <f t="shared" si="1"/>
        <v>8.6731052352629412</v>
      </c>
    </row>
    <row r="31" spans="1:18">
      <c r="A31" s="205"/>
      <c r="B31" s="224"/>
      <c r="C31" s="225"/>
      <c r="D31">
        <v>70223</v>
      </c>
      <c r="E31" s="3" t="s">
        <v>409</v>
      </c>
      <c r="F31" s="237">
        <v>3</v>
      </c>
      <c r="G31" s="237" t="str">
        <f>VLOOKUP(D31,Raumtypologie!$A$3:$C$2095,3)</f>
        <v>Rural areas / thinly-populated area</v>
      </c>
      <c r="H31" s="237">
        <v>410</v>
      </c>
      <c r="I31" s="237" t="str">
        <f>VLOOKUP(D31,Raumtypologie!$L$3:$N$2095,3)</f>
        <v>Rural area (central)</v>
      </c>
      <c r="J31" s="237">
        <f>VLOOKUP($D31,Raumtypologie!$AA$3:$AD$279,3,FALSE)</f>
        <v>2</v>
      </c>
      <c r="K31" s="237" t="str">
        <f>VLOOKUP($D31,Raumtypologie!$AA$3:$AD$279,4,FALSE)</f>
        <v>touristisch</v>
      </c>
      <c r="L31" s="238">
        <v>183.9</v>
      </c>
      <c r="M31" s="239">
        <v>163.99</v>
      </c>
      <c r="N31" s="239">
        <v>10</v>
      </c>
      <c r="O31" s="240">
        <f t="shared" si="0"/>
        <v>1.1214098420635403</v>
      </c>
      <c r="P31" s="239">
        <f t="shared" si="1"/>
        <v>11.214098420635404</v>
      </c>
    </row>
    <row r="32" spans="1:18">
      <c r="A32" s="205"/>
      <c r="B32" s="228"/>
      <c r="C32" s="229"/>
      <c r="D32" s="230">
        <v>70224</v>
      </c>
      <c r="E32" s="252" t="s">
        <v>410</v>
      </c>
      <c r="F32" s="231">
        <v>3</v>
      </c>
      <c r="G32" s="231" t="str">
        <f>VLOOKUP(D32,Raumtypologie!$A$3:$C$2095,3)</f>
        <v>Rural areas / thinly-populated area</v>
      </c>
      <c r="H32" s="231">
        <v>410</v>
      </c>
      <c r="I32" s="231" t="str">
        <f>VLOOKUP(D32,Raumtypologie!$L$3:$N$2095,3)</f>
        <v>Rural area (central)</v>
      </c>
      <c r="J32" s="231">
        <f>VLOOKUP($D32,Raumtypologie!$AA$3:$AD$279,3,FALSE)</f>
        <v>3</v>
      </c>
      <c r="K32" s="231" t="str">
        <f>VLOOKUP($D32,Raumtypologie!$AA$3:$AD$279,4,FALSE)</f>
        <v>ländlich</v>
      </c>
      <c r="L32" s="232">
        <v>176.5</v>
      </c>
      <c r="M32" s="233">
        <v>162.72999999999999</v>
      </c>
      <c r="N32" s="233">
        <v>5.73</v>
      </c>
      <c r="O32" s="234">
        <f t="shared" si="0"/>
        <v>1.084618693541449</v>
      </c>
      <c r="P32" s="233">
        <f t="shared" si="1"/>
        <v>6.2148651139925031</v>
      </c>
    </row>
    <row r="33" spans="1:16">
      <c r="A33" s="205"/>
      <c r="B33" s="224" t="s">
        <v>411</v>
      </c>
      <c r="C33" s="225" t="s">
        <v>412</v>
      </c>
      <c r="E33" s="251" t="s">
        <v>386</v>
      </c>
      <c r="F33" s="235"/>
      <c r="G33" s="235"/>
      <c r="H33" s="235"/>
      <c r="I33" s="235"/>
      <c r="J33" s="235"/>
      <c r="K33" s="235"/>
      <c r="L33" s="236"/>
      <c r="M33" s="226"/>
      <c r="N33" s="226"/>
      <c r="O33" s="227"/>
      <c r="P33" s="226">
        <f t="shared" si="1"/>
        <v>0</v>
      </c>
    </row>
    <row r="34" spans="1:16">
      <c r="A34" s="205"/>
      <c r="B34" s="224"/>
      <c r="C34" s="225"/>
      <c r="D34">
        <v>70301</v>
      </c>
      <c r="E34" s="3" t="s">
        <v>413</v>
      </c>
      <c r="F34" s="237">
        <v>2</v>
      </c>
      <c r="G34" s="237" t="str">
        <f>VLOOKUP(D34,Raumtypologie!$A$3:$C$2095,3)</f>
        <v>Towns and suburbs / intermediate density area</v>
      </c>
      <c r="H34" s="237">
        <v>101</v>
      </c>
      <c r="I34" s="237" t="str">
        <f>VLOOKUP(D34,Raumtypologie!$L$3:$N$2095,3)</f>
        <v>Urban centres (large)</v>
      </c>
      <c r="J34" s="237">
        <f>VLOOKUP($D34,Raumtypologie!$AA$3:$AD$279,3,FALSE)</f>
        <v>4</v>
      </c>
      <c r="K34" s="237" t="str">
        <f>VLOOKUP($D34,Raumtypologie!$AA$3:$AD$279,4,FALSE)</f>
        <v>Verdichtungsraum</v>
      </c>
      <c r="L34" s="238">
        <v>963.4</v>
      </c>
      <c r="M34" s="239">
        <v>846.4</v>
      </c>
      <c r="N34" s="239">
        <v>9.81</v>
      </c>
      <c r="O34" s="240">
        <f t="shared" si="0"/>
        <v>1.1382325141776937</v>
      </c>
      <c r="P34" s="239">
        <f t="shared" si="1"/>
        <v>11.166060964083176</v>
      </c>
    </row>
    <row r="35" spans="1:16">
      <c r="A35" s="205"/>
      <c r="B35" s="224"/>
      <c r="C35" s="225"/>
      <c r="D35">
        <v>70302</v>
      </c>
      <c r="E35" s="3" t="s">
        <v>414</v>
      </c>
      <c r="F35" s="237">
        <v>2</v>
      </c>
      <c r="G35" s="237" t="str">
        <f>VLOOKUP(D35,Raumtypologie!$A$3:$C$2095,3)</f>
        <v>Towns and suburbs / intermediate density area</v>
      </c>
      <c r="H35" s="237">
        <v>101</v>
      </c>
      <c r="I35" s="237" t="str">
        <f>VLOOKUP(D35,Raumtypologie!$L$3:$N$2095,3)</f>
        <v>Urban centres (large)</v>
      </c>
      <c r="J35" s="237">
        <f>VLOOKUP($D35,Raumtypologie!$AA$3:$AD$279,3,FALSE)</f>
        <v>4</v>
      </c>
      <c r="K35" s="237" t="str">
        <f>VLOOKUP($D35,Raumtypologie!$AA$3:$AD$279,4,FALSE)</f>
        <v>Verdichtungsraum</v>
      </c>
      <c r="L35" s="238">
        <v>889.8</v>
      </c>
      <c r="M35" s="239">
        <v>669.94</v>
      </c>
      <c r="N35" s="239">
        <v>4.2</v>
      </c>
      <c r="O35" s="240">
        <f t="shared" si="0"/>
        <v>1.3281786428635398</v>
      </c>
      <c r="P35" s="239">
        <f t="shared" si="1"/>
        <v>5.5783503000268677</v>
      </c>
    </row>
    <row r="36" spans="1:16">
      <c r="A36" s="205"/>
      <c r="B36" s="224"/>
      <c r="C36" s="225"/>
      <c r="D36" s="241">
        <v>70303</v>
      </c>
      <c r="E36" s="253" t="s">
        <v>415</v>
      </c>
      <c r="F36" s="237">
        <v>2</v>
      </c>
      <c r="G36" s="237" t="str">
        <f>VLOOKUP(D36,Raumtypologie!$A$3:$C$2095,3)</f>
        <v>Towns and suburbs / intermediate density area</v>
      </c>
      <c r="H36" s="237">
        <v>310</v>
      </c>
      <c r="I36" s="237" t="str">
        <f>VLOOKUP(D36,Raumtypologie!$L$3:$N$2095,3)</f>
        <v>Rural area surrounding centres (central)</v>
      </c>
      <c r="J36" s="237">
        <f>VLOOKUP($D36,Raumtypologie!$AA$3:$AD$279,3,FALSE)</f>
        <v>4</v>
      </c>
      <c r="K36" s="237" t="str">
        <f>VLOOKUP($D36,Raumtypologie!$AA$3:$AD$279,4,FALSE)</f>
        <v>Verdichtungsraum</v>
      </c>
      <c r="L36" s="242">
        <v>575.5</v>
      </c>
      <c r="M36" s="243">
        <v>476.67</v>
      </c>
      <c r="N36" s="243">
        <v>21.41</v>
      </c>
      <c r="O36" s="244">
        <f t="shared" si="0"/>
        <v>1.2073342144460528</v>
      </c>
      <c r="P36" s="243">
        <f t="shared" si="1"/>
        <v>25.849025531289993</v>
      </c>
    </row>
    <row r="37" spans="1:16">
      <c r="A37" s="205"/>
      <c r="B37" s="224"/>
      <c r="C37" s="225"/>
      <c r="D37">
        <v>70304</v>
      </c>
      <c r="E37" s="3" t="s">
        <v>416</v>
      </c>
      <c r="F37" s="237">
        <v>2</v>
      </c>
      <c r="G37" s="237" t="str">
        <f>VLOOKUP(D37,Raumtypologie!$A$3:$C$2095,3)</f>
        <v>Towns and suburbs / intermediate density area</v>
      </c>
      <c r="H37" s="237">
        <v>310</v>
      </c>
      <c r="I37" s="237" t="str">
        <f>VLOOKUP(D37,Raumtypologie!$L$3:$N$2095,3)</f>
        <v>Rural area surrounding centres (central)</v>
      </c>
      <c r="J37" s="237">
        <f>VLOOKUP($D37,Raumtypologie!$AA$3:$AD$279,3,FALSE)</f>
        <v>4</v>
      </c>
      <c r="K37" s="237" t="str">
        <f>VLOOKUP($D37,Raumtypologie!$AA$3:$AD$279,4,FALSE)</f>
        <v>Verdichtungsraum</v>
      </c>
      <c r="L37" s="238">
        <v>723.4</v>
      </c>
      <c r="M37" s="239">
        <v>608.63</v>
      </c>
      <c r="N37" s="239">
        <v>12.65</v>
      </c>
      <c r="O37" s="240">
        <f t="shared" si="0"/>
        <v>1.1885710530207185</v>
      </c>
      <c r="P37" s="239">
        <f t="shared" si="1"/>
        <v>15.03542382071209</v>
      </c>
    </row>
    <row r="38" spans="1:16">
      <c r="A38" s="205"/>
      <c r="B38" s="224"/>
      <c r="C38" s="225"/>
      <c r="D38">
        <v>70305</v>
      </c>
      <c r="E38" s="3" t="s">
        <v>417</v>
      </c>
      <c r="F38" s="237">
        <v>2</v>
      </c>
      <c r="G38" s="237" t="str">
        <f>VLOOKUP(D38,Raumtypologie!$A$3:$C$2095,3)</f>
        <v>Towns and suburbs / intermediate density area</v>
      </c>
      <c r="H38" s="237">
        <v>101</v>
      </c>
      <c r="I38" s="237" t="str">
        <f>VLOOKUP(D38,Raumtypologie!$L$3:$N$2095,3)</f>
        <v>Urban centres (large)</v>
      </c>
      <c r="J38" s="237">
        <f>VLOOKUP($D38,Raumtypologie!$AA$3:$AD$279,3,FALSE)</f>
        <v>4</v>
      </c>
      <c r="K38" s="237" t="str">
        <f>VLOOKUP($D38,Raumtypologie!$AA$3:$AD$279,4,FALSE)</f>
        <v>Verdichtungsraum</v>
      </c>
      <c r="L38" s="238">
        <v>730.7</v>
      </c>
      <c r="M38" s="239">
        <v>588.14</v>
      </c>
      <c r="N38" s="239">
        <v>17.649999999999999</v>
      </c>
      <c r="O38" s="240">
        <f t="shared" si="0"/>
        <v>1.2423912673853166</v>
      </c>
      <c r="P38" s="239">
        <f t="shared" si="1"/>
        <v>21.928205869350837</v>
      </c>
    </row>
    <row r="39" spans="1:16">
      <c r="A39" s="205"/>
      <c r="B39" s="224"/>
      <c r="C39" s="225"/>
      <c r="D39">
        <v>70306</v>
      </c>
      <c r="E39" s="3" t="s">
        <v>418</v>
      </c>
      <c r="F39" s="237">
        <v>2</v>
      </c>
      <c r="G39" s="237" t="str">
        <f>VLOOKUP(D39,Raumtypologie!$A$3:$C$2095,3)</f>
        <v>Towns and suburbs / intermediate density area</v>
      </c>
      <c r="H39" s="237">
        <v>310</v>
      </c>
      <c r="I39" s="237" t="str">
        <f>VLOOKUP(D39,Raumtypologie!$L$3:$N$2095,3)</f>
        <v>Rural area surrounding centres (central)</v>
      </c>
      <c r="J39" s="237">
        <f>VLOOKUP($D39,Raumtypologie!$AA$3:$AD$279,3,FALSE)</f>
        <v>4</v>
      </c>
      <c r="K39" s="237" t="str">
        <f>VLOOKUP($D39,Raumtypologie!$AA$3:$AD$279,4,FALSE)</f>
        <v>Verdichtungsraum</v>
      </c>
      <c r="L39" s="238">
        <v>913.8</v>
      </c>
      <c r="M39" s="239">
        <v>794.45</v>
      </c>
      <c r="N39" s="239">
        <v>20.75</v>
      </c>
      <c r="O39" s="240">
        <f t="shared" si="0"/>
        <v>1.1502297186732959</v>
      </c>
      <c r="P39" s="239">
        <f t="shared" si="1"/>
        <v>23.86726666247089</v>
      </c>
    </row>
    <row r="40" spans="1:16">
      <c r="A40" s="205"/>
      <c r="B40" s="224"/>
      <c r="C40" s="225"/>
      <c r="D40" s="241">
        <v>70307</v>
      </c>
      <c r="E40" s="253" t="s">
        <v>419</v>
      </c>
      <c r="F40" s="237">
        <v>3</v>
      </c>
      <c r="G40" s="237" t="str">
        <f>VLOOKUP(D40,Raumtypologie!$A$3:$C$2095,3)</f>
        <v>Rural areas / thinly-populated area</v>
      </c>
      <c r="H40" s="237">
        <v>310</v>
      </c>
      <c r="I40" s="237" t="str">
        <f>VLOOKUP(D40,Raumtypologie!$L$3:$N$2095,3)</f>
        <v>Rural area surrounding centres (central)</v>
      </c>
      <c r="J40" s="237">
        <f>VLOOKUP($D40,Raumtypologie!$AA$3:$AD$279,3,FALSE)</f>
        <v>3</v>
      </c>
      <c r="K40" s="237" t="str">
        <f>VLOOKUP($D40,Raumtypologie!$AA$3:$AD$279,4,FALSE)</f>
        <v>ländlich</v>
      </c>
      <c r="L40" s="242">
        <v>214.6</v>
      </c>
      <c r="M40" s="243">
        <v>235.12</v>
      </c>
      <c r="N40" s="243">
        <v>6.01</v>
      </c>
      <c r="O40" s="244">
        <f t="shared" si="0"/>
        <v>0.91272541680843822</v>
      </c>
      <c r="P40" s="243">
        <f t="shared" si="1"/>
        <v>5.4854797550187131</v>
      </c>
    </row>
    <row r="41" spans="1:16">
      <c r="A41" s="205"/>
      <c r="B41" s="224"/>
      <c r="C41" s="225"/>
      <c r="D41">
        <v>70308</v>
      </c>
      <c r="E41" s="3" t="s">
        <v>420</v>
      </c>
      <c r="F41" s="237">
        <v>3</v>
      </c>
      <c r="G41" s="237" t="str">
        <f>VLOOKUP(D41,Raumtypologie!$A$3:$C$2095,3)</f>
        <v>Rural areas / thinly-populated area</v>
      </c>
      <c r="H41" s="237">
        <v>310</v>
      </c>
      <c r="I41" s="237" t="str">
        <f>VLOOKUP(D41,Raumtypologie!$L$3:$N$2095,3)</f>
        <v>Rural area surrounding centres (central)</v>
      </c>
      <c r="J41" s="237">
        <f>VLOOKUP($D41,Raumtypologie!$AA$3:$AD$279,3,FALSE)</f>
        <v>3</v>
      </c>
      <c r="K41" s="237" t="str">
        <f>VLOOKUP($D41,Raumtypologie!$AA$3:$AD$279,4,FALSE)</f>
        <v>ländlich</v>
      </c>
      <c r="L41" s="238">
        <v>396.4</v>
      </c>
      <c r="M41" s="239">
        <v>303.2</v>
      </c>
      <c r="N41" s="239">
        <v>10.97</v>
      </c>
      <c r="O41" s="240">
        <f t="shared" si="0"/>
        <v>1.3073878627968338</v>
      </c>
      <c r="P41" s="239">
        <f t="shared" si="1"/>
        <v>14.342044854881268</v>
      </c>
    </row>
    <row r="42" spans="1:16">
      <c r="A42" s="205"/>
      <c r="B42" s="224"/>
      <c r="C42" s="225"/>
      <c r="D42">
        <v>70309</v>
      </c>
      <c r="E42" s="3" t="s">
        <v>421</v>
      </c>
      <c r="F42" s="237">
        <v>2</v>
      </c>
      <c r="G42" s="237" t="str">
        <f>VLOOKUP(D42,Raumtypologie!$A$3:$C$2095,3)</f>
        <v>Towns and suburbs / intermediate density area</v>
      </c>
      <c r="H42" s="237">
        <v>101</v>
      </c>
      <c r="I42" s="237" t="str">
        <f>VLOOKUP(D42,Raumtypologie!$L$3:$N$2095,3)</f>
        <v>Urban centres (large)</v>
      </c>
      <c r="J42" s="237">
        <f>VLOOKUP($D42,Raumtypologie!$AA$3:$AD$279,3,FALSE)</f>
        <v>4</v>
      </c>
      <c r="K42" s="237" t="str">
        <f>VLOOKUP($D42,Raumtypologie!$AA$3:$AD$279,4,FALSE)</f>
        <v>Verdichtungsraum</v>
      </c>
      <c r="L42" s="238">
        <v>730.7</v>
      </c>
      <c r="M42" s="239">
        <v>431.73</v>
      </c>
      <c r="N42" s="239">
        <v>11.55</v>
      </c>
      <c r="O42" s="240">
        <f t="shared" si="0"/>
        <v>1.6924929933060016</v>
      </c>
      <c r="P42" s="239">
        <f t="shared" si="1"/>
        <v>19.548294072684318</v>
      </c>
    </row>
    <row r="43" spans="1:16">
      <c r="A43" s="205"/>
      <c r="B43" s="224"/>
      <c r="C43" s="225"/>
      <c r="D43">
        <v>70310</v>
      </c>
      <c r="E43" s="3" t="s">
        <v>422</v>
      </c>
      <c r="F43" s="237">
        <v>2</v>
      </c>
      <c r="G43" s="237" t="str">
        <f>VLOOKUP(D43,Raumtypologie!$A$3:$C$2095,3)</f>
        <v>Towns and suburbs / intermediate density area</v>
      </c>
      <c r="H43" s="237">
        <v>410</v>
      </c>
      <c r="I43" s="237" t="str">
        <f>VLOOKUP(D43,Raumtypologie!$L$3:$N$2095,3)</f>
        <v>Rural area (central)</v>
      </c>
      <c r="J43" s="237">
        <f>VLOOKUP($D43,Raumtypologie!$AA$3:$AD$279,3,FALSE)</f>
        <v>2</v>
      </c>
      <c r="K43" s="237" t="str">
        <f>VLOOKUP($D43,Raumtypologie!$AA$3:$AD$279,4,FALSE)</f>
        <v>touristisch</v>
      </c>
      <c r="L43" s="238">
        <v>582.9</v>
      </c>
      <c r="M43" s="239">
        <v>381.34</v>
      </c>
      <c r="N43" s="239">
        <v>20</v>
      </c>
      <c r="O43" s="240">
        <f t="shared" si="0"/>
        <v>1.5285571930560655</v>
      </c>
      <c r="P43" s="239">
        <f t="shared" si="1"/>
        <v>30.57114386112131</v>
      </c>
    </row>
    <row r="44" spans="1:16">
      <c r="A44" s="205"/>
      <c r="B44" s="224"/>
      <c r="C44" s="225"/>
      <c r="D44" s="241">
        <v>70311</v>
      </c>
      <c r="E44" s="253" t="s">
        <v>423</v>
      </c>
      <c r="F44" s="237">
        <v>3</v>
      </c>
      <c r="G44" s="237" t="str">
        <f>VLOOKUP(D44,Raumtypologie!$A$3:$C$2095,3)</f>
        <v>Rural areas / thinly-populated area</v>
      </c>
      <c r="H44" s="237">
        <v>310</v>
      </c>
      <c r="I44" s="237" t="str">
        <f>VLOOKUP(D44,Raumtypologie!$L$3:$N$2095,3)</f>
        <v>Rural area surrounding centres (central)</v>
      </c>
      <c r="J44" s="237">
        <f>VLOOKUP($D44,Raumtypologie!$AA$3:$AD$279,3,FALSE)</f>
        <v>3</v>
      </c>
      <c r="K44" s="237" t="str">
        <f>VLOOKUP($D44,Raumtypologie!$AA$3:$AD$279,4,FALSE)</f>
        <v>ländlich</v>
      </c>
      <c r="L44" s="242">
        <v>730.7</v>
      </c>
      <c r="M44" s="243">
        <v>489.92</v>
      </c>
      <c r="N44" s="243">
        <v>9.5</v>
      </c>
      <c r="O44" s="244">
        <f t="shared" si="0"/>
        <v>1.4914679947746572</v>
      </c>
      <c r="P44" s="243">
        <f t="shared" si="1"/>
        <v>14.168945950359243</v>
      </c>
    </row>
    <row r="45" spans="1:16">
      <c r="A45" s="205"/>
      <c r="B45" s="224"/>
      <c r="C45" s="225"/>
      <c r="D45">
        <v>70312</v>
      </c>
      <c r="E45" s="3" t="s">
        <v>424</v>
      </c>
      <c r="F45" s="237">
        <v>2</v>
      </c>
      <c r="G45" s="237" t="str">
        <f>VLOOKUP(D45,Raumtypologie!$A$3:$C$2095,3)</f>
        <v>Towns and suburbs / intermediate density area</v>
      </c>
      <c r="H45" s="237">
        <v>310</v>
      </c>
      <c r="I45" s="237" t="str">
        <f>VLOOKUP(D45,Raumtypologie!$L$3:$N$2095,3)</f>
        <v>Rural area surrounding centres (central)</v>
      </c>
      <c r="J45" s="237">
        <f>VLOOKUP($D45,Raumtypologie!$AA$3:$AD$279,3,FALSE)</f>
        <v>4</v>
      </c>
      <c r="K45" s="237" t="str">
        <f>VLOOKUP($D45,Raumtypologie!$AA$3:$AD$279,4,FALSE)</f>
        <v>Verdichtungsraum</v>
      </c>
      <c r="L45" s="238">
        <v>913.8</v>
      </c>
      <c r="M45" s="239">
        <v>699.25</v>
      </c>
      <c r="N45" s="239">
        <v>16.21</v>
      </c>
      <c r="O45" s="240">
        <f t="shared" si="0"/>
        <v>1.3068287450840186</v>
      </c>
      <c r="P45" s="239">
        <f t="shared" si="1"/>
        <v>21.183693957811943</v>
      </c>
    </row>
    <row r="46" spans="1:16">
      <c r="A46" s="205"/>
      <c r="B46" s="224"/>
      <c r="C46" s="225"/>
      <c r="D46">
        <v>70313</v>
      </c>
      <c r="E46" s="3" t="s">
        <v>425</v>
      </c>
      <c r="F46" s="237">
        <v>3</v>
      </c>
      <c r="G46" s="237" t="str">
        <f>VLOOKUP(D46,Raumtypologie!$A$3:$C$2095,3)</f>
        <v>Rural areas / thinly-populated area</v>
      </c>
      <c r="H46" s="237">
        <v>310</v>
      </c>
      <c r="I46" s="237" t="str">
        <f>VLOOKUP(D46,Raumtypologie!$L$3:$N$2095,3)</f>
        <v>Rural area surrounding centres (central)</v>
      </c>
      <c r="J46" s="237">
        <f>VLOOKUP($D46,Raumtypologie!$AA$3:$AD$279,3,FALSE)</f>
        <v>3</v>
      </c>
      <c r="K46" s="237" t="str">
        <f>VLOOKUP($D46,Raumtypologie!$AA$3:$AD$279,4,FALSE)</f>
        <v>ländlich</v>
      </c>
      <c r="L46" s="238">
        <v>121.3</v>
      </c>
      <c r="M46" s="239">
        <v>185.06</v>
      </c>
      <c r="N46" s="239">
        <v>4.13</v>
      </c>
      <c r="O46" s="240">
        <f t="shared" si="0"/>
        <v>0.65546309305090233</v>
      </c>
      <c r="P46" s="239">
        <f t="shared" si="1"/>
        <v>2.7070625743002266</v>
      </c>
    </row>
    <row r="47" spans="1:16">
      <c r="A47" s="205"/>
      <c r="B47" s="224"/>
      <c r="C47" s="225"/>
      <c r="D47">
        <v>70314</v>
      </c>
      <c r="E47" s="3" t="s">
        <v>426</v>
      </c>
      <c r="F47" s="237">
        <v>3</v>
      </c>
      <c r="G47" s="237" t="str">
        <f>VLOOKUP(D47,Raumtypologie!$A$3:$C$2095,3)</f>
        <v>Rural areas / thinly-populated area</v>
      </c>
      <c r="H47" s="237">
        <v>310</v>
      </c>
      <c r="I47" s="237" t="str">
        <f>VLOOKUP(D47,Raumtypologie!$L$3:$N$2095,3)</f>
        <v>Rural area surrounding centres (central)</v>
      </c>
      <c r="J47" s="237">
        <f>VLOOKUP($D47,Raumtypologie!$AA$3:$AD$279,3,FALSE)</f>
        <v>3</v>
      </c>
      <c r="K47" s="237" t="str">
        <f>VLOOKUP($D47,Raumtypologie!$AA$3:$AD$279,4,FALSE)</f>
        <v>ländlich</v>
      </c>
      <c r="L47" s="238">
        <v>221.8</v>
      </c>
      <c r="M47" s="239">
        <v>175.68</v>
      </c>
      <c r="N47" s="239">
        <v>15.72</v>
      </c>
      <c r="O47" s="240">
        <f t="shared" si="0"/>
        <v>1.2625227686703098</v>
      </c>
      <c r="P47" s="239">
        <f t="shared" si="1"/>
        <v>19.846857923497272</v>
      </c>
    </row>
    <row r="48" spans="1:16">
      <c r="A48" s="205"/>
      <c r="B48" s="224"/>
      <c r="C48" s="225"/>
      <c r="D48" s="241">
        <v>70315</v>
      </c>
      <c r="E48" s="253" t="s">
        <v>427</v>
      </c>
      <c r="F48" s="237">
        <v>3</v>
      </c>
      <c r="G48" s="237" t="str">
        <f>VLOOKUP(D48,Raumtypologie!$A$3:$C$2095,3)</f>
        <v>Rural areas / thinly-populated area</v>
      </c>
      <c r="H48" s="237">
        <v>310</v>
      </c>
      <c r="I48" s="237" t="str">
        <f>VLOOKUP(D48,Raumtypologie!$L$3:$N$2095,3)</f>
        <v>Rural area surrounding centres (central)</v>
      </c>
      <c r="J48" s="237">
        <f>VLOOKUP($D48,Raumtypologie!$AA$3:$AD$279,3,FALSE)</f>
        <v>4</v>
      </c>
      <c r="K48" s="237" t="str">
        <f>VLOOKUP($D48,Raumtypologie!$AA$3:$AD$279,4,FALSE)</f>
        <v>Verdichtungsraum</v>
      </c>
      <c r="L48" s="242">
        <v>492.6</v>
      </c>
      <c r="M48" s="243">
        <v>431.61</v>
      </c>
      <c r="N48" s="243">
        <v>10.130000000000001</v>
      </c>
      <c r="O48" s="244">
        <f t="shared" si="0"/>
        <v>1.141308125390978</v>
      </c>
      <c r="P48" s="243">
        <f t="shared" si="1"/>
        <v>11.561451310210609</v>
      </c>
    </row>
    <row r="49" spans="1:16">
      <c r="A49" s="205"/>
      <c r="B49" s="224"/>
      <c r="C49" s="225"/>
      <c r="D49">
        <v>70317</v>
      </c>
      <c r="E49" s="3" t="s">
        <v>428</v>
      </c>
      <c r="F49" s="237">
        <v>3</v>
      </c>
      <c r="G49" s="237" t="str">
        <f>VLOOKUP(D49,Raumtypologie!$A$3:$C$2095,3)</f>
        <v>Rural areas / thinly-populated area</v>
      </c>
      <c r="H49" s="237">
        <v>330</v>
      </c>
      <c r="I49" s="237" t="str">
        <f>VLOOKUP(D49,Raumtypologie!$L$3:$N$2095,3)</f>
        <v>Rural area surrounding centres (peripheral)</v>
      </c>
      <c r="J49" s="237">
        <f>VLOOKUP($D49,Raumtypologie!$AA$3:$AD$279,3,FALSE)</f>
        <v>3</v>
      </c>
      <c r="K49" s="237" t="str">
        <f>VLOOKUP($D49,Raumtypologie!$AA$3:$AD$279,4,FALSE)</f>
        <v>ländlich</v>
      </c>
      <c r="L49" s="238">
        <v>121.3</v>
      </c>
      <c r="M49" s="239">
        <v>252.46</v>
      </c>
      <c r="N49" s="239">
        <v>66.67</v>
      </c>
      <c r="O49" s="240">
        <f t="shared" si="0"/>
        <v>0.48047215400459475</v>
      </c>
      <c r="P49" s="239">
        <f t="shared" si="1"/>
        <v>32.03307850748633</v>
      </c>
    </row>
    <row r="50" spans="1:16">
      <c r="A50" s="205"/>
      <c r="B50" s="224"/>
      <c r="C50" s="225"/>
      <c r="D50">
        <v>70318</v>
      </c>
      <c r="E50" s="3" t="s">
        <v>429</v>
      </c>
      <c r="F50" s="237">
        <v>3</v>
      </c>
      <c r="G50" s="237" t="str">
        <f>VLOOKUP(D50,Raumtypologie!$A$3:$C$2095,3)</f>
        <v>Rural areas / thinly-populated area</v>
      </c>
      <c r="H50" s="237">
        <v>310</v>
      </c>
      <c r="I50" s="237" t="str">
        <f>VLOOKUP(D50,Raumtypologie!$L$3:$N$2095,3)</f>
        <v>Rural area surrounding centres (central)</v>
      </c>
      <c r="J50" s="237">
        <f>VLOOKUP($D50,Raumtypologie!$AA$3:$AD$279,3,FALSE)</f>
        <v>4</v>
      </c>
      <c r="K50" s="237" t="str">
        <f>VLOOKUP($D50,Raumtypologie!$AA$3:$AD$279,4,FALSE)</f>
        <v>Verdichtungsraum</v>
      </c>
      <c r="L50" s="238">
        <v>618.79999999999995</v>
      </c>
      <c r="M50" s="239">
        <v>376.18</v>
      </c>
      <c r="N50" s="239">
        <v>10.119999999999999</v>
      </c>
      <c r="O50" s="240">
        <f t="shared" si="0"/>
        <v>1.644957201339784</v>
      </c>
      <c r="P50" s="239">
        <f t="shared" si="1"/>
        <v>16.646966877558611</v>
      </c>
    </row>
    <row r="51" spans="1:16">
      <c r="A51" s="205"/>
      <c r="B51" s="224"/>
      <c r="C51" s="225"/>
      <c r="D51">
        <v>70319</v>
      </c>
      <c r="E51" s="3" t="s">
        <v>430</v>
      </c>
      <c r="F51" s="237">
        <v>3</v>
      </c>
      <c r="G51" s="237" t="str">
        <f>VLOOKUP(D51,Raumtypologie!$A$3:$C$2095,3)</f>
        <v>Rural areas / thinly-populated area</v>
      </c>
      <c r="H51" s="237">
        <v>310</v>
      </c>
      <c r="I51" s="237" t="str">
        <f>VLOOKUP(D51,Raumtypologie!$L$3:$N$2095,3)</f>
        <v>Rural area surrounding centres (central)</v>
      </c>
      <c r="J51" s="237">
        <f>VLOOKUP($D51,Raumtypologie!$AA$3:$AD$279,3,FALSE)</f>
        <v>4</v>
      </c>
      <c r="K51" s="237" t="str">
        <f>VLOOKUP($D51,Raumtypologie!$AA$3:$AD$279,4,FALSE)</f>
        <v>Verdichtungsraum</v>
      </c>
      <c r="L51" s="238">
        <v>783.6</v>
      </c>
      <c r="M51" s="239">
        <v>528.07000000000005</v>
      </c>
      <c r="N51" s="239">
        <v>3.43</v>
      </c>
      <c r="O51" s="240">
        <f t="shared" si="0"/>
        <v>1.4838941806957411</v>
      </c>
      <c r="P51" s="239">
        <f t="shared" si="1"/>
        <v>5.0897570397863925</v>
      </c>
    </row>
    <row r="52" spans="1:16">
      <c r="A52" s="205"/>
      <c r="B52" s="224"/>
      <c r="C52" s="225"/>
      <c r="D52" s="241">
        <v>70320</v>
      </c>
      <c r="E52" s="253" t="s">
        <v>431</v>
      </c>
      <c r="F52" s="237">
        <v>2</v>
      </c>
      <c r="G52" s="237" t="str">
        <f>VLOOKUP(D52,Raumtypologie!$A$3:$C$2095,3)</f>
        <v>Towns and suburbs / intermediate density area</v>
      </c>
      <c r="H52" s="237">
        <v>310</v>
      </c>
      <c r="I52" s="237" t="str">
        <f>VLOOKUP(D52,Raumtypologie!$L$3:$N$2095,3)</f>
        <v>Rural area surrounding centres (central)</v>
      </c>
      <c r="J52" s="237">
        <f>VLOOKUP($D52,Raumtypologie!$AA$3:$AD$279,3,FALSE)</f>
        <v>4</v>
      </c>
      <c r="K52" s="237" t="str">
        <f>VLOOKUP($D52,Raumtypologie!$AA$3:$AD$279,4,FALSE)</f>
        <v>Verdichtungsraum</v>
      </c>
      <c r="L52" s="242">
        <v>913.8</v>
      </c>
      <c r="M52" s="243">
        <v>589.83000000000004</v>
      </c>
      <c r="N52" s="243">
        <v>37.72</v>
      </c>
      <c r="O52" s="244">
        <f t="shared" si="0"/>
        <v>1.5492599562585827</v>
      </c>
      <c r="P52" s="243">
        <f t="shared" si="1"/>
        <v>58.438085550073737</v>
      </c>
    </row>
    <row r="53" spans="1:16">
      <c r="A53" s="205"/>
      <c r="B53" s="224"/>
      <c r="C53" s="225"/>
      <c r="D53">
        <v>70322</v>
      </c>
      <c r="E53" s="3" t="s">
        <v>432</v>
      </c>
      <c r="F53" s="237">
        <v>3</v>
      </c>
      <c r="G53" s="237" t="str">
        <f>VLOOKUP(D53,Raumtypologie!$A$3:$C$2095,3)</f>
        <v>Rural areas / thinly-populated area</v>
      </c>
      <c r="H53" s="237">
        <v>310</v>
      </c>
      <c r="I53" s="237" t="str">
        <f>VLOOKUP(D53,Raumtypologie!$L$3:$N$2095,3)</f>
        <v>Rural area surrounding centres (central)</v>
      </c>
      <c r="J53" s="237">
        <f>VLOOKUP($D53,Raumtypologie!$AA$3:$AD$279,3,FALSE)</f>
        <v>4</v>
      </c>
      <c r="K53" s="237" t="str">
        <f>VLOOKUP($D53,Raumtypologie!$AA$3:$AD$279,4,FALSE)</f>
        <v>Verdichtungsraum</v>
      </c>
      <c r="L53" s="238">
        <v>730.7</v>
      </c>
      <c r="M53" s="239">
        <v>634.03</v>
      </c>
      <c r="N53" s="239">
        <v>32</v>
      </c>
      <c r="O53" s="240">
        <f t="shared" si="0"/>
        <v>1.15246912606659</v>
      </c>
      <c r="P53" s="239">
        <f t="shared" si="1"/>
        <v>36.879012034130881</v>
      </c>
    </row>
    <row r="54" spans="1:16">
      <c r="A54" s="205"/>
      <c r="B54" s="224"/>
      <c r="C54" s="225"/>
      <c r="D54">
        <v>70323</v>
      </c>
      <c r="E54" s="3" t="s">
        <v>433</v>
      </c>
      <c r="F54" s="237">
        <v>3</v>
      </c>
      <c r="G54" s="237" t="str">
        <f>VLOOKUP(D54,Raumtypologie!$A$3:$C$2095,3)</f>
        <v>Rural areas / thinly-populated area</v>
      </c>
      <c r="H54" s="237">
        <v>310</v>
      </c>
      <c r="I54" s="237" t="str">
        <f>VLOOKUP(D54,Raumtypologie!$L$3:$N$2095,3)</f>
        <v>Rural area surrounding centres (central)</v>
      </c>
      <c r="J54" s="237">
        <f>VLOOKUP($D54,Raumtypologie!$AA$3:$AD$279,3,FALSE)</f>
        <v>3</v>
      </c>
      <c r="K54" s="237" t="str">
        <f>VLOOKUP($D54,Raumtypologie!$AA$3:$AD$279,4,FALSE)</f>
        <v>ländlich</v>
      </c>
      <c r="L54" s="238">
        <v>269</v>
      </c>
      <c r="M54" s="239">
        <v>235.73</v>
      </c>
      <c r="N54" s="239">
        <v>11.52</v>
      </c>
      <c r="O54" s="240">
        <f t="shared" si="0"/>
        <v>1.1411360454757562</v>
      </c>
      <c r="P54" s="239">
        <f t="shared" si="1"/>
        <v>13.145887243880711</v>
      </c>
    </row>
    <row r="55" spans="1:16">
      <c r="A55" s="205"/>
      <c r="B55" s="224"/>
      <c r="C55" s="225"/>
      <c r="D55">
        <v>70325</v>
      </c>
      <c r="E55" s="3" t="s">
        <v>434</v>
      </c>
      <c r="F55" s="237">
        <v>2</v>
      </c>
      <c r="G55" s="237" t="str">
        <f>VLOOKUP(D55,Raumtypologie!$A$3:$C$2095,3)</f>
        <v>Towns and suburbs / intermediate density area</v>
      </c>
      <c r="H55" s="237">
        <v>101</v>
      </c>
      <c r="I55" s="237" t="str">
        <f>VLOOKUP(D55,Raumtypologie!$L$3:$N$2095,3)</f>
        <v>Urban centres (large)</v>
      </c>
      <c r="J55" s="237">
        <f>VLOOKUP($D55,Raumtypologie!$AA$3:$AD$279,3,FALSE)</f>
        <v>4</v>
      </c>
      <c r="K55" s="237" t="str">
        <f>VLOOKUP($D55,Raumtypologie!$AA$3:$AD$279,4,FALSE)</f>
        <v>Verdichtungsraum</v>
      </c>
      <c r="L55" s="238">
        <v>889.8</v>
      </c>
      <c r="M55" s="239">
        <v>879.58</v>
      </c>
      <c r="N55" s="239">
        <v>20</v>
      </c>
      <c r="O55" s="240">
        <f t="shared" si="0"/>
        <v>1.011619181882262</v>
      </c>
      <c r="P55" s="239">
        <f t="shared" si="1"/>
        <v>20.232383637645238</v>
      </c>
    </row>
    <row r="56" spans="1:16">
      <c r="A56" s="205"/>
      <c r="B56" s="224"/>
      <c r="C56" s="225"/>
      <c r="D56" s="241">
        <v>70326</v>
      </c>
      <c r="E56" s="253" t="s">
        <v>435</v>
      </c>
      <c r="F56" s="237">
        <v>3</v>
      </c>
      <c r="G56" s="237" t="str">
        <f>VLOOKUP(D56,Raumtypologie!$A$3:$C$2095,3)</f>
        <v>Rural areas / thinly-populated area</v>
      </c>
      <c r="H56" s="237">
        <v>410</v>
      </c>
      <c r="I56" s="237" t="str">
        <f>VLOOKUP(D56,Raumtypologie!$L$3:$N$2095,3)</f>
        <v>Rural area (central)</v>
      </c>
      <c r="J56" s="237">
        <f>VLOOKUP($D56,Raumtypologie!$AA$3:$AD$279,3,FALSE)</f>
        <v>2</v>
      </c>
      <c r="K56" s="237" t="str">
        <f>VLOOKUP($D56,Raumtypologie!$AA$3:$AD$279,4,FALSE)</f>
        <v>touristisch</v>
      </c>
      <c r="L56" s="242">
        <v>360.3</v>
      </c>
      <c r="M56" s="243">
        <v>298.05</v>
      </c>
      <c r="N56" s="243">
        <v>7</v>
      </c>
      <c r="O56" s="244">
        <f t="shared" si="0"/>
        <v>1.2088575742325114</v>
      </c>
      <c r="P56" s="243">
        <f t="shared" si="1"/>
        <v>8.4620030196275806</v>
      </c>
    </row>
    <row r="57" spans="1:16">
      <c r="A57" s="205"/>
      <c r="B57" s="224"/>
      <c r="C57" s="225"/>
      <c r="D57">
        <v>70328</v>
      </c>
      <c r="E57" s="3" t="s">
        <v>436</v>
      </c>
      <c r="F57" s="237">
        <v>2</v>
      </c>
      <c r="G57" s="237" t="str">
        <f>VLOOKUP(D57,Raumtypologie!$A$3:$C$2095,3)</f>
        <v>Towns and suburbs / intermediate density area</v>
      </c>
      <c r="H57" s="237">
        <v>310</v>
      </c>
      <c r="I57" s="237" t="str">
        <f>VLOOKUP(D57,Raumtypologie!$L$3:$N$2095,3)</f>
        <v>Rural area surrounding centres (central)</v>
      </c>
      <c r="J57" s="237">
        <f>VLOOKUP($D57,Raumtypologie!$AA$3:$AD$279,3,FALSE)</f>
        <v>3</v>
      </c>
      <c r="K57" s="237" t="str">
        <f>VLOOKUP($D57,Raumtypologie!$AA$3:$AD$279,4,FALSE)</f>
        <v>ländlich</v>
      </c>
      <c r="L57" s="238">
        <v>582.9</v>
      </c>
      <c r="M57" s="239">
        <v>406.27</v>
      </c>
      <c r="N57" s="239">
        <v>7.75</v>
      </c>
      <c r="O57" s="240">
        <f t="shared" si="0"/>
        <v>1.4347601348856671</v>
      </c>
      <c r="P57" s="239">
        <f t="shared" si="1"/>
        <v>11.119391045363921</v>
      </c>
    </row>
    <row r="58" spans="1:16">
      <c r="A58" s="205"/>
      <c r="B58" s="224"/>
      <c r="C58" s="225"/>
      <c r="D58">
        <v>70329</v>
      </c>
      <c r="E58" s="3" t="s">
        <v>437</v>
      </c>
      <c r="F58" s="237">
        <v>2</v>
      </c>
      <c r="G58" s="237" t="str">
        <f>VLOOKUP(D58,Raumtypologie!$A$3:$C$2095,3)</f>
        <v>Towns and suburbs / intermediate density area</v>
      </c>
      <c r="H58" s="237">
        <v>101</v>
      </c>
      <c r="I58" s="237" t="str">
        <f>VLOOKUP(D58,Raumtypologie!$L$3:$N$2095,3)</f>
        <v>Urban centres (large)</v>
      </c>
      <c r="J58" s="237">
        <f>VLOOKUP($D58,Raumtypologie!$AA$3:$AD$279,3,FALSE)</f>
        <v>4</v>
      </c>
      <c r="K58" s="237" t="str">
        <f>VLOOKUP($D58,Raumtypologie!$AA$3:$AD$279,4,FALSE)</f>
        <v>Verdichtungsraum</v>
      </c>
      <c r="L58" s="238">
        <v>920.6</v>
      </c>
      <c r="M58" s="239">
        <v>810.22</v>
      </c>
      <c r="N58" s="239">
        <v>5.51</v>
      </c>
      <c r="O58" s="240">
        <f t="shared" si="0"/>
        <v>1.1362346029473476</v>
      </c>
      <c r="P58" s="239">
        <f t="shared" si="1"/>
        <v>6.2606526622398846</v>
      </c>
    </row>
    <row r="59" spans="1:16">
      <c r="A59" s="205"/>
      <c r="B59" s="224"/>
      <c r="C59" s="225"/>
      <c r="D59">
        <v>70331</v>
      </c>
      <c r="E59" s="3" t="s">
        <v>438</v>
      </c>
      <c r="F59" s="237">
        <v>3</v>
      </c>
      <c r="G59" s="237" t="str">
        <f>VLOOKUP(D59,Raumtypologie!$A$3:$C$2095,3)</f>
        <v>Rural areas / thinly-populated area</v>
      </c>
      <c r="H59" s="237">
        <v>310</v>
      </c>
      <c r="I59" s="237" t="str">
        <f>VLOOKUP(D59,Raumtypologie!$L$3:$N$2095,3)</f>
        <v>Rural area surrounding centres (central)</v>
      </c>
      <c r="J59" s="237">
        <f>VLOOKUP($D59,Raumtypologie!$AA$3:$AD$279,3,FALSE)</f>
        <v>4</v>
      </c>
      <c r="K59" s="237" t="str">
        <f>VLOOKUP($D59,Raumtypologie!$AA$3:$AD$279,4,FALSE)</f>
        <v>Verdichtungsraum</v>
      </c>
      <c r="L59" s="238">
        <v>820.1</v>
      </c>
      <c r="M59" s="239">
        <v>313.49</v>
      </c>
      <c r="N59" s="239">
        <v>19.399999999999999</v>
      </c>
      <c r="O59" s="240">
        <f t="shared" si="0"/>
        <v>2.6160324093272513</v>
      </c>
      <c r="P59" s="239">
        <f t="shared" si="1"/>
        <v>50.751028740948669</v>
      </c>
    </row>
    <row r="60" spans="1:16">
      <c r="A60" s="205"/>
      <c r="B60" s="224"/>
      <c r="C60" s="225"/>
      <c r="D60" s="241">
        <v>70332</v>
      </c>
      <c r="E60" s="253" t="s">
        <v>439</v>
      </c>
      <c r="F60" s="237">
        <v>2</v>
      </c>
      <c r="G60" s="237" t="str">
        <f>VLOOKUP(D60,Raumtypologie!$A$3:$C$2095,3)</f>
        <v>Towns and suburbs / intermediate density area</v>
      </c>
      <c r="H60" s="237">
        <v>310</v>
      </c>
      <c r="I60" s="237" t="str">
        <f>VLOOKUP(D60,Raumtypologie!$L$3:$N$2095,3)</f>
        <v>Rural area surrounding centres (central)</v>
      </c>
      <c r="J60" s="237">
        <f>VLOOKUP($D60,Raumtypologie!$AA$3:$AD$279,3,FALSE)</f>
        <v>4</v>
      </c>
      <c r="K60" s="237" t="str">
        <f>VLOOKUP($D60,Raumtypologie!$AA$3:$AD$279,4,FALSE)</f>
        <v>Verdichtungsraum</v>
      </c>
      <c r="L60" s="242">
        <v>796.6</v>
      </c>
      <c r="M60" s="243">
        <v>652.78</v>
      </c>
      <c r="N60" s="243">
        <v>17.329999999999998</v>
      </c>
      <c r="O60" s="244">
        <f t="shared" si="0"/>
        <v>1.2203192499770215</v>
      </c>
      <c r="P60" s="243">
        <f t="shared" si="1"/>
        <v>21.148132602101779</v>
      </c>
    </row>
    <row r="61" spans="1:16">
      <c r="A61" s="205"/>
      <c r="B61" s="224"/>
      <c r="C61" s="225"/>
      <c r="D61">
        <v>70333</v>
      </c>
      <c r="E61" s="3" t="s">
        <v>440</v>
      </c>
      <c r="F61" s="237">
        <v>3</v>
      </c>
      <c r="G61" s="237" t="str">
        <f>VLOOKUP(D61,Raumtypologie!$A$3:$C$2095,3)</f>
        <v>Rural areas / thinly-populated area</v>
      </c>
      <c r="H61" s="237">
        <v>310</v>
      </c>
      <c r="I61" s="237" t="str">
        <f>VLOOKUP(D61,Raumtypologie!$L$3:$N$2095,3)</f>
        <v>Rural area surrounding centres (central)</v>
      </c>
      <c r="J61" s="237">
        <f>VLOOKUP($D61,Raumtypologie!$AA$3:$AD$279,3,FALSE)</f>
        <v>3</v>
      </c>
      <c r="K61" s="237" t="str">
        <f>VLOOKUP($D61,Raumtypologie!$AA$3:$AD$279,4,FALSE)</f>
        <v>ländlich</v>
      </c>
      <c r="L61" s="238">
        <v>214.6</v>
      </c>
      <c r="M61" s="239">
        <v>178.12</v>
      </c>
      <c r="N61" s="239">
        <v>28.96</v>
      </c>
      <c r="O61" s="240">
        <f t="shared" si="0"/>
        <v>1.2048057489333033</v>
      </c>
      <c r="P61" s="239">
        <f t="shared" si="1"/>
        <v>34.891174489108465</v>
      </c>
    </row>
    <row r="62" spans="1:16">
      <c r="A62" s="205"/>
      <c r="B62" s="224"/>
      <c r="C62" s="225"/>
      <c r="D62">
        <v>70334</v>
      </c>
      <c r="E62" s="3" t="s">
        <v>441</v>
      </c>
      <c r="F62" s="237">
        <v>3</v>
      </c>
      <c r="G62" s="237" t="str">
        <f>VLOOKUP(D62,Raumtypologie!$A$3:$C$2095,3)</f>
        <v>Rural areas / thinly-populated area</v>
      </c>
      <c r="H62" s="237">
        <v>430</v>
      </c>
      <c r="I62" s="237" t="str">
        <f>VLOOKUP(D62,Raumtypologie!$L$3:$N$2095,3)</f>
        <v>Rural area (peripheral)</v>
      </c>
      <c r="J62" s="237">
        <f>VLOOKUP($D62,Raumtypologie!$AA$3:$AD$279,3,FALSE)</f>
        <v>2</v>
      </c>
      <c r="K62" s="237" t="str">
        <f>VLOOKUP($D62,Raumtypologie!$AA$3:$AD$279,4,FALSE)</f>
        <v>touristisch</v>
      </c>
      <c r="L62" s="238">
        <v>487.4</v>
      </c>
      <c r="M62" s="239">
        <v>448.26</v>
      </c>
      <c r="N62" s="239">
        <v>15.5</v>
      </c>
      <c r="O62" s="240">
        <f t="shared" si="0"/>
        <v>1.0873153973140588</v>
      </c>
      <c r="P62" s="239">
        <f t="shared" si="1"/>
        <v>16.853388658367912</v>
      </c>
    </row>
    <row r="63" spans="1:16">
      <c r="A63" s="205"/>
      <c r="B63" s="224"/>
      <c r="C63" s="225"/>
      <c r="D63">
        <v>70335</v>
      </c>
      <c r="E63" s="3" t="s">
        <v>442</v>
      </c>
      <c r="F63" s="237">
        <v>3</v>
      </c>
      <c r="G63" s="237" t="str">
        <f>VLOOKUP(D63,Raumtypologie!$A$3:$C$2095,3)</f>
        <v>Rural areas / thinly-populated area</v>
      </c>
      <c r="H63" s="237">
        <v>103</v>
      </c>
      <c r="I63" s="237" t="str">
        <f>VLOOKUP(D63,Raumtypologie!$L$3:$N$2095,3)</f>
        <v>Urban centres (small)</v>
      </c>
      <c r="J63" s="237">
        <f>VLOOKUP($D63,Raumtypologie!$AA$3:$AD$279,3,FALSE)</f>
        <v>4</v>
      </c>
      <c r="K63" s="237" t="str">
        <f>VLOOKUP($D63,Raumtypologie!$AA$3:$AD$279,4,FALSE)</f>
        <v>Verdichtungsraum</v>
      </c>
      <c r="L63" s="238">
        <v>396.4</v>
      </c>
      <c r="M63" s="239">
        <v>331.55</v>
      </c>
      <c r="N63" s="239">
        <v>7.7</v>
      </c>
      <c r="O63" s="240">
        <f t="shared" si="0"/>
        <v>1.1955964409591313</v>
      </c>
      <c r="P63" s="239">
        <f t="shared" si="1"/>
        <v>9.2060925953853108</v>
      </c>
    </row>
    <row r="64" spans="1:16" ht="30">
      <c r="A64" s="205"/>
      <c r="B64" s="224"/>
      <c r="C64" s="225"/>
      <c r="D64" s="241">
        <v>70336</v>
      </c>
      <c r="E64" s="253" t="s">
        <v>443</v>
      </c>
      <c r="F64" s="237">
        <v>3</v>
      </c>
      <c r="G64" s="237" t="str">
        <f>VLOOKUP(D64,Raumtypologie!$A$3:$C$2095,3)</f>
        <v>Rural areas / thinly-populated area</v>
      </c>
      <c r="H64" s="237">
        <v>330</v>
      </c>
      <c r="I64" s="237" t="str">
        <f>VLOOKUP(D64,Raumtypologie!$L$3:$N$2095,3)</f>
        <v>Rural area surrounding centres (peripheral)</v>
      </c>
      <c r="J64" s="237">
        <f>VLOOKUP($D64,Raumtypologie!$AA$3:$AD$279,3,FALSE)</f>
        <v>3</v>
      </c>
      <c r="K64" s="237" t="str">
        <f>VLOOKUP($D64,Raumtypologie!$AA$3:$AD$279,4,FALSE)</f>
        <v>ländlich</v>
      </c>
      <c r="L64" s="242">
        <v>121.3</v>
      </c>
      <c r="M64" s="243">
        <v>174.92</v>
      </c>
      <c r="N64" s="243">
        <v>59.69</v>
      </c>
      <c r="O64" s="244">
        <f t="shared" si="0"/>
        <v>0.69345986736793963</v>
      </c>
      <c r="P64" s="243">
        <f t="shared" si="1"/>
        <v>41.392619483192313</v>
      </c>
    </row>
    <row r="65" spans="1:16">
      <c r="A65" s="205"/>
      <c r="B65" s="224"/>
      <c r="C65" s="225"/>
      <c r="D65">
        <v>70337</v>
      </c>
      <c r="E65" s="3" t="s">
        <v>444</v>
      </c>
      <c r="F65" s="237">
        <v>2</v>
      </c>
      <c r="G65" s="237" t="str">
        <f>VLOOKUP(D65,Raumtypologie!$A$3:$C$2095,3)</f>
        <v>Towns and suburbs / intermediate density area</v>
      </c>
      <c r="H65" s="237">
        <v>310</v>
      </c>
      <c r="I65" s="237" t="str">
        <f>VLOOKUP(D65,Raumtypologie!$L$3:$N$2095,3)</f>
        <v>Rural area surrounding centres (central)</v>
      </c>
      <c r="J65" s="237">
        <f>VLOOKUP($D65,Raumtypologie!$AA$3:$AD$279,3,FALSE)</f>
        <v>4</v>
      </c>
      <c r="K65" s="237" t="str">
        <f>VLOOKUP($D65,Raumtypologie!$AA$3:$AD$279,4,FALSE)</f>
        <v>Verdichtungsraum</v>
      </c>
      <c r="L65" s="238">
        <v>492.6</v>
      </c>
      <c r="M65" s="239">
        <v>361.13</v>
      </c>
      <c r="N65" s="239">
        <v>21.15</v>
      </c>
      <c r="O65" s="240">
        <f t="shared" si="0"/>
        <v>1.3640517265250742</v>
      </c>
      <c r="P65" s="239">
        <f t="shared" si="1"/>
        <v>28.849694016005319</v>
      </c>
    </row>
    <row r="66" spans="1:16">
      <c r="A66" s="205"/>
      <c r="B66" s="224"/>
      <c r="C66" s="225"/>
      <c r="D66">
        <v>70338</v>
      </c>
      <c r="E66" s="3" t="s">
        <v>445</v>
      </c>
      <c r="F66" s="237">
        <v>3</v>
      </c>
      <c r="G66" s="237" t="str">
        <f>VLOOKUP(D66,Raumtypologie!$A$3:$C$2095,3)</f>
        <v>Rural areas / thinly-populated area</v>
      </c>
      <c r="H66" s="237">
        <v>310</v>
      </c>
      <c r="I66" s="237" t="str">
        <f>VLOOKUP(D66,Raumtypologie!$L$3:$N$2095,3)</f>
        <v>Rural area surrounding centres (central)</v>
      </c>
      <c r="J66" s="237">
        <f>VLOOKUP($D66,Raumtypologie!$AA$3:$AD$279,3,FALSE)</f>
        <v>3</v>
      </c>
      <c r="K66" s="237" t="str">
        <f>VLOOKUP($D66,Raumtypologie!$AA$3:$AD$279,4,FALSE)</f>
        <v>ländlich</v>
      </c>
      <c r="L66" s="238">
        <v>889.8</v>
      </c>
      <c r="M66" s="239">
        <v>614.76</v>
      </c>
      <c r="N66" s="239">
        <v>9.76</v>
      </c>
      <c r="O66" s="240">
        <f t="shared" si="0"/>
        <v>1.4473941050165917</v>
      </c>
      <c r="P66" s="239">
        <f t="shared" si="1"/>
        <v>14.126566464961934</v>
      </c>
    </row>
    <row r="67" spans="1:16">
      <c r="A67" s="205"/>
      <c r="B67" s="224"/>
      <c r="C67" s="225"/>
      <c r="D67">
        <v>70339</v>
      </c>
      <c r="E67" s="3" t="s">
        <v>446</v>
      </c>
      <c r="F67" s="237">
        <v>3</v>
      </c>
      <c r="G67" s="237" t="str">
        <f>VLOOKUP(D67,Raumtypologie!$A$3:$C$2095,3)</f>
        <v>Rural areas / thinly-populated area</v>
      </c>
      <c r="H67" s="237">
        <v>310</v>
      </c>
      <c r="I67" s="237" t="str">
        <f>VLOOKUP(D67,Raumtypologie!$L$3:$N$2095,3)</f>
        <v>Rural area surrounding centres (central)</v>
      </c>
      <c r="J67" s="237">
        <f>VLOOKUP($D67,Raumtypologie!$AA$3:$AD$279,3,FALSE)</f>
        <v>3</v>
      </c>
      <c r="K67" s="237" t="str">
        <f>VLOOKUP($D67,Raumtypologie!$AA$3:$AD$279,4,FALSE)</f>
        <v>ländlich</v>
      </c>
      <c r="L67" s="238">
        <v>239.3</v>
      </c>
      <c r="M67" s="239">
        <v>250.14</v>
      </c>
      <c r="N67" s="239">
        <v>22.44</v>
      </c>
      <c r="O67" s="240">
        <f t="shared" si="0"/>
        <v>0.95666426800991455</v>
      </c>
      <c r="P67" s="239">
        <f t="shared" si="1"/>
        <v>21.467546174142484</v>
      </c>
    </row>
    <row r="68" spans="1:16">
      <c r="A68" s="205"/>
      <c r="B68" s="224"/>
      <c r="C68" s="225"/>
      <c r="D68" s="241">
        <v>70340</v>
      </c>
      <c r="E68" s="253" t="s">
        <v>447</v>
      </c>
      <c r="F68" s="237">
        <v>2</v>
      </c>
      <c r="G68" s="237" t="str">
        <f>VLOOKUP(D68,Raumtypologie!$A$3:$C$2095,3)</f>
        <v>Towns and suburbs / intermediate density area</v>
      </c>
      <c r="H68" s="237">
        <v>103</v>
      </c>
      <c r="I68" s="237" t="str">
        <f>VLOOKUP(D68,Raumtypologie!$L$3:$N$2095,3)</f>
        <v>Urban centres (small)</v>
      </c>
      <c r="J68" s="237">
        <f>VLOOKUP($D68,Raumtypologie!$AA$3:$AD$279,3,FALSE)</f>
        <v>4</v>
      </c>
      <c r="K68" s="237" t="str">
        <f>VLOOKUP($D68,Raumtypologie!$AA$3:$AD$279,4,FALSE)</f>
        <v>Verdichtungsraum</v>
      </c>
      <c r="L68" s="242">
        <v>396.4</v>
      </c>
      <c r="M68" s="243">
        <v>189.17</v>
      </c>
      <c r="N68" s="243">
        <v>11.71</v>
      </c>
      <c r="O68" s="244">
        <f t="shared" si="0"/>
        <v>2.0954696833535973</v>
      </c>
      <c r="P68" s="243">
        <f t="shared" si="1"/>
        <v>24.537949992070626</v>
      </c>
    </row>
    <row r="69" spans="1:16">
      <c r="A69" s="205"/>
      <c r="B69" s="224"/>
      <c r="C69" s="225"/>
      <c r="D69">
        <v>70342</v>
      </c>
      <c r="E69" s="3" t="s">
        <v>448</v>
      </c>
      <c r="F69" s="237">
        <v>3</v>
      </c>
      <c r="G69" s="237" t="str">
        <f>VLOOKUP(D69,Raumtypologie!$A$3:$C$2095,3)</f>
        <v>Rural areas / thinly-populated area</v>
      </c>
      <c r="H69" s="237">
        <v>310</v>
      </c>
      <c r="I69" s="237" t="str">
        <f>VLOOKUP(D69,Raumtypologie!$L$3:$N$2095,3)</f>
        <v>Rural area surrounding centres (central)</v>
      </c>
      <c r="J69" s="237">
        <f>VLOOKUP($D69,Raumtypologie!$AA$3:$AD$279,3,FALSE)</f>
        <v>3</v>
      </c>
      <c r="K69" s="237" t="str">
        <f>VLOOKUP($D69,Raumtypologie!$AA$3:$AD$279,4,FALSE)</f>
        <v>ländlich</v>
      </c>
      <c r="L69" s="238">
        <v>363.3</v>
      </c>
      <c r="M69" s="239">
        <v>284.92</v>
      </c>
      <c r="N69" s="239">
        <v>10.37</v>
      </c>
      <c r="O69" s="240">
        <f t="shared" si="0"/>
        <v>1.2750947634423697</v>
      </c>
      <c r="P69" s="239">
        <f t="shared" si="1"/>
        <v>13.222732696897372</v>
      </c>
    </row>
    <row r="70" spans="1:16">
      <c r="A70" s="205"/>
      <c r="B70" s="224"/>
      <c r="C70" s="225"/>
      <c r="D70">
        <v>70343</v>
      </c>
      <c r="E70" s="3" t="s">
        <v>449</v>
      </c>
      <c r="F70" s="237">
        <v>3</v>
      </c>
      <c r="G70" s="237" t="str">
        <f>VLOOKUP(D70,Raumtypologie!$A$3:$C$2095,3)</f>
        <v>Rural areas / thinly-populated area</v>
      </c>
      <c r="H70" s="237">
        <v>310</v>
      </c>
      <c r="I70" s="237" t="str">
        <f>VLOOKUP(D70,Raumtypologie!$L$3:$N$2095,3)</f>
        <v>Rural area surrounding centres (central)</v>
      </c>
      <c r="J70" s="237">
        <f>VLOOKUP($D70,Raumtypologie!$AA$3:$AD$279,3,FALSE)</f>
        <v>4</v>
      </c>
      <c r="K70" s="237" t="str">
        <f>VLOOKUP($D70,Raumtypologie!$AA$3:$AD$279,4,FALSE)</f>
        <v>Verdichtungsraum</v>
      </c>
      <c r="L70" s="238">
        <v>590.4</v>
      </c>
      <c r="M70" s="239">
        <v>351.33</v>
      </c>
      <c r="N70" s="239">
        <v>17.75</v>
      </c>
      <c r="O70" s="240">
        <f t="shared" si="0"/>
        <v>1.6804713517206045</v>
      </c>
      <c r="P70" s="239">
        <f t="shared" si="1"/>
        <v>29.828366493040729</v>
      </c>
    </row>
    <row r="71" spans="1:16">
      <c r="A71" s="205"/>
      <c r="B71" s="224"/>
      <c r="C71" s="225"/>
      <c r="D71">
        <v>70344</v>
      </c>
      <c r="E71" s="3" t="s">
        <v>450</v>
      </c>
      <c r="F71" s="237">
        <v>3</v>
      </c>
      <c r="G71" s="237" t="str">
        <f>VLOOKUP(D71,Raumtypologie!$A$3:$C$2095,3)</f>
        <v>Rural areas / thinly-populated area</v>
      </c>
      <c r="H71" s="237">
        <v>310</v>
      </c>
      <c r="I71" s="237" t="str">
        <f>VLOOKUP(D71,Raumtypologie!$L$3:$N$2095,3)</f>
        <v>Rural area surrounding centres (central)</v>
      </c>
      <c r="J71" s="237">
        <f>VLOOKUP($D71,Raumtypologie!$AA$3:$AD$279,3,FALSE)</f>
        <v>2</v>
      </c>
      <c r="K71" s="237" t="str">
        <f>VLOOKUP($D71,Raumtypologie!$AA$3:$AD$279,4,FALSE)</f>
        <v>touristisch</v>
      </c>
      <c r="L71" s="238">
        <v>352.7</v>
      </c>
      <c r="M71" s="239">
        <v>346.84</v>
      </c>
      <c r="N71" s="239">
        <v>3.88</v>
      </c>
      <c r="O71" s="240">
        <f t="shared" ref="O71:O134" si="2">L71/M71</f>
        <v>1.016895398454619</v>
      </c>
      <c r="P71" s="239">
        <f t="shared" ref="P71:P134" si="3">IF(M71="keine Angabe",N71,O71*N71)</f>
        <v>3.9455541460039214</v>
      </c>
    </row>
    <row r="72" spans="1:16">
      <c r="A72" s="205"/>
      <c r="B72" s="224"/>
      <c r="C72" s="225"/>
      <c r="D72" s="241">
        <v>70345</v>
      </c>
      <c r="E72" s="253" t="s">
        <v>451</v>
      </c>
      <c r="F72" s="237">
        <v>3</v>
      </c>
      <c r="G72" s="237" t="str">
        <f>VLOOKUP(D72,Raumtypologie!$A$3:$C$2095,3)</f>
        <v>Rural areas / thinly-populated area</v>
      </c>
      <c r="H72" s="237">
        <v>310</v>
      </c>
      <c r="I72" s="237" t="str">
        <f>VLOOKUP(D72,Raumtypologie!$L$3:$N$2095,3)</f>
        <v>Rural area surrounding centres (central)</v>
      </c>
      <c r="J72" s="237">
        <f>VLOOKUP($D72,Raumtypologie!$AA$3:$AD$279,3,FALSE)</f>
        <v>4</v>
      </c>
      <c r="K72" s="237" t="str">
        <f>VLOOKUP($D72,Raumtypologie!$AA$3:$AD$279,4,FALSE)</f>
        <v>Verdichtungsraum</v>
      </c>
      <c r="L72" s="242">
        <v>575.5</v>
      </c>
      <c r="M72" s="243">
        <v>428.04</v>
      </c>
      <c r="N72" s="243">
        <v>21.26</v>
      </c>
      <c r="O72" s="244">
        <f t="shared" si="2"/>
        <v>1.344500513970657</v>
      </c>
      <c r="P72" s="243">
        <f t="shared" si="3"/>
        <v>28.584080927016171</v>
      </c>
    </row>
    <row r="73" spans="1:16">
      <c r="A73" s="205"/>
      <c r="B73" s="224"/>
      <c r="C73" s="225"/>
      <c r="D73">
        <v>70346</v>
      </c>
      <c r="E73" s="3" t="s">
        <v>452</v>
      </c>
      <c r="F73" s="237">
        <v>2</v>
      </c>
      <c r="G73" s="237" t="str">
        <f>VLOOKUP(D73,Raumtypologie!$A$3:$C$2095,3)</f>
        <v>Towns and suburbs / intermediate density area</v>
      </c>
      <c r="H73" s="237">
        <v>101</v>
      </c>
      <c r="I73" s="237" t="str">
        <f>VLOOKUP(D73,Raumtypologie!$L$3:$N$2095,3)</f>
        <v>Urban centres (large)</v>
      </c>
      <c r="J73" s="237">
        <f>VLOOKUP($D73,Raumtypologie!$AA$3:$AD$279,3,FALSE)</f>
        <v>4</v>
      </c>
      <c r="K73" s="237" t="str">
        <f>VLOOKUP($D73,Raumtypologie!$AA$3:$AD$279,4,FALSE)</f>
        <v>Verdichtungsraum</v>
      </c>
      <c r="L73" s="238">
        <v>892.6</v>
      </c>
      <c r="M73" s="239">
        <v>828.87</v>
      </c>
      <c r="N73" s="239">
        <v>2.2999999999999998</v>
      </c>
      <c r="O73" s="240">
        <f t="shared" si="2"/>
        <v>1.0768878111163391</v>
      </c>
      <c r="P73" s="239">
        <f t="shared" si="3"/>
        <v>2.47684196556758</v>
      </c>
    </row>
    <row r="74" spans="1:16" ht="30">
      <c r="A74" s="205"/>
      <c r="B74" s="224"/>
      <c r="C74" s="225"/>
      <c r="D74">
        <v>70347</v>
      </c>
      <c r="E74" s="3" t="s">
        <v>453</v>
      </c>
      <c r="F74" s="237">
        <v>3</v>
      </c>
      <c r="G74" s="237" t="str">
        <f>VLOOKUP(D74,Raumtypologie!$A$3:$C$2095,3)</f>
        <v>Rural areas / thinly-populated area</v>
      </c>
      <c r="H74" s="237">
        <v>430</v>
      </c>
      <c r="I74" s="237" t="str">
        <f>VLOOKUP(D74,Raumtypologie!$L$3:$N$2095,3)</f>
        <v>Rural area (peripheral)</v>
      </c>
      <c r="J74" s="237">
        <f>VLOOKUP($D74,Raumtypologie!$AA$3:$AD$279,3,FALSE)</f>
        <v>3</v>
      </c>
      <c r="K74" s="237" t="str">
        <f>VLOOKUP($D74,Raumtypologie!$AA$3:$AD$279,4,FALSE)</f>
        <v>ländlich</v>
      </c>
      <c r="L74" s="238">
        <v>221.8</v>
      </c>
      <c r="M74" s="239" t="s">
        <v>454</v>
      </c>
      <c r="N74" s="239">
        <v>21.86</v>
      </c>
      <c r="O74" s="240"/>
      <c r="P74" s="239">
        <f t="shared" si="3"/>
        <v>21.86</v>
      </c>
    </row>
    <row r="75" spans="1:16">
      <c r="A75" s="205"/>
      <c r="B75" s="224"/>
      <c r="C75" s="225"/>
      <c r="D75">
        <v>70348</v>
      </c>
      <c r="E75" s="3" t="s">
        <v>455</v>
      </c>
      <c r="F75" s="237">
        <v>3</v>
      </c>
      <c r="G75" s="237" t="str">
        <f>VLOOKUP(D75,Raumtypologie!$A$3:$C$2095,3)</f>
        <v>Rural areas / thinly-populated area</v>
      </c>
      <c r="H75" s="237">
        <v>410</v>
      </c>
      <c r="I75" s="237" t="str">
        <f>VLOOKUP(D75,Raumtypologie!$L$3:$N$2095,3)</f>
        <v>Rural area (central)</v>
      </c>
      <c r="J75" s="237">
        <f>VLOOKUP($D75,Raumtypologie!$AA$3:$AD$279,3,FALSE)</f>
        <v>3</v>
      </c>
      <c r="K75" s="237" t="str">
        <f>VLOOKUP($D75,Raumtypologie!$AA$3:$AD$279,4,FALSE)</f>
        <v>ländlich</v>
      </c>
      <c r="L75" s="238">
        <v>266.7</v>
      </c>
      <c r="M75" s="239">
        <v>257.25</v>
      </c>
      <c r="N75" s="239">
        <v>6.85</v>
      </c>
      <c r="O75" s="240">
        <f t="shared" si="2"/>
        <v>1.036734693877551</v>
      </c>
      <c r="P75" s="239">
        <f t="shared" si="3"/>
        <v>7.1016326530612242</v>
      </c>
    </row>
    <row r="76" spans="1:16">
      <c r="A76" s="205"/>
      <c r="B76" s="224"/>
      <c r="C76" s="225"/>
      <c r="D76" s="241">
        <v>70349</v>
      </c>
      <c r="E76" s="253" t="s">
        <v>456</v>
      </c>
      <c r="F76" s="237">
        <v>3</v>
      </c>
      <c r="G76" s="237" t="str">
        <f>VLOOKUP(D76,Raumtypologie!$A$3:$C$2095,3)</f>
        <v>Rural areas / thinly-populated area</v>
      </c>
      <c r="H76" s="237">
        <v>330</v>
      </c>
      <c r="I76" s="237" t="str">
        <f>VLOOKUP(D76,Raumtypologie!$L$3:$N$2095,3)</f>
        <v>Rural area surrounding centres (peripheral)</v>
      </c>
      <c r="J76" s="237">
        <f>VLOOKUP($D76,Raumtypologie!$AA$3:$AD$279,3,FALSE)</f>
        <v>3</v>
      </c>
      <c r="K76" s="237" t="str">
        <f>VLOOKUP($D76,Raumtypologie!$AA$3:$AD$279,4,FALSE)</f>
        <v>ländlich</v>
      </c>
      <c r="L76" s="242">
        <v>121.3</v>
      </c>
      <c r="M76" s="243">
        <v>163.94</v>
      </c>
      <c r="N76" s="243">
        <v>37.4</v>
      </c>
      <c r="O76" s="244">
        <f t="shared" si="2"/>
        <v>0.73990484323533001</v>
      </c>
      <c r="P76" s="243">
        <f t="shared" si="3"/>
        <v>27.672441137001343</v>
      </c>
    </row>
    <row r="77" spans="1:16" ht="30">
      <c r="A77" s="205"/>
      <c r="B77" s="224"/>
      <c r="C77" s="225"/>
      <c r="D77">
        <v>70350</v>
      </c>
      <c r="E77" s="3" t="s">
        <v>457</v>
      </c>
      <c r="F77" s="237">
        <v>2</v>
      </c>
      <c r="G77" s="237" t="str">
        <f>VLOOKUP(D77,Raumtypologie!$A$3:$C$2095,3)</f>
        <v>Towns and suburbs / intermediate density area</v>
      </c>
      <c r="H77" s="237">
        <v>310</v>
      </c>
      <c r="I77" s="237" t="str">
        <f>VLOOKUP(D77,Raumtypologie!$L$3:$N$2095,3)</f>
        <v>Rural area surrounding centres (central)</v>
      </c>
      <c r="J77" s="237">
        <f>VLOOKUP($D77,Raumtypologie!$AA$3:$AD$279,3,FALSE)</f>
        <v>3</v>
      </c>
      <c r="K77" s="237" t="str">
        <f>VLOOKUP($D77,Raumtypologie!$AA$3:$AD$279,4,FALSE)</f>
        <v>ländlich</v>
      </c>
      <c r="L77" s="238">
        <v>356.6</v>
      </c>
      <c r="M77" s="239">
        <v>392.84</v>
      </c>
      <c r="N77" s="239">
        <v>4</v>
      </c>
      <c r="O77" s="240">
        <f t="shared" si="2"/>
        <v>0.90774870176153155</v>
      </c>
      <c r="P77" s="239">
        <f t="shared" si="3"/>
        <v>3.6309948070461262</v>
      </c>
    </row>
    <row r="78" spans="1:16">
      <c r="A78" s="205"/>
      <c r="B78" s="224"/>
      <c r="C78" s="225"/>
      <c r="D78">
        <v>70351</v>
      </c>
      <c r="E78" s="3" t="s">
        <v>458</v>
      </c>
      <c r="F78" s="237">
        <v>3</v>
      </c>
      <c r="G78" s="237" t="str">
        <f>VLOOKUP(D78,Raumtypologie!$A$3:$C$2095,3)</f>
        <v>Rural areas / thinly-populated area</v>
      </c>
      <c r="H78" s="237">
        <v>410</v>
      </c>
      <c r="I78" s="237" t="str">
        <f>VLOOKUP(D78,Raumtypologie!$L$3:$N$2095,3)</f>
        <v>Rural area (central)</v>
      </c>
      <c r="J78" s="237">
        <f>VLOOKUP($D78,Raumtypologie!$AA$3:$AD$279,3,FALSE)</f>
        <v>2</v>
      </c>
      <c r="K78" s="237" t="str">
        <f>VLOOKUP($D78,Raumtypologie!$AA$3:$AD$279,4,FALSE)</f>
        <v>touristisch</v>
      </c>
      <c r="L78" s="238">
        <v>841.5</v>
      </c>
      <c r="M78" s="239">
        <v>626.96</v>
      </c>
      <c r="N78" s="239">
        <v>7.25</v>
      </c>
      <c r="O78" s="240">
        <f t="shared" si="2"/>
        <v>1.3421908893709327</v>
      </c>
      <c r="P78" s="239">
        <f t="shared" si="3"/>
        <v>9.7308839479392617</v>
      </c>
    </row>
    <row r="79" spans="1:16">
      <c r="A79" s="205"/>
      <c r="B79" s="224"/>
      <c r="C79" s="225"/>
      <c r="D79">
        <v>70352</v>
      </c>
      <c r="E79" s="3" t="s">
        <v>459</v>
      </c>
      <c r="F79" s="237">
        <v>3</v>
      </c>
      <c r="G79" s="237" t="str">
        <f>VLOOKUP(D79,Raumtypologie!$A$3:$C$2095,3)</f>
        <v>Rural areas / thinly-populated area</v>
      </c>
      <c r="H79" s="237">
        <v>310</v>
      </c>
      <c r="I79" s="237" t="str">
        <f>VLOOKUP(D79,Raumtypologie!$L$3:$N$2095,3)</f>
        <v>Rural area surrounding centres (central)</v>
      </c>
      <c r="J79" s="237">
        <f>VLOOKUP($D79,Raumtypologie!$AA$3:$AD$279,3,FALSE)</f>
        <v>3</v>
      </c>
      <c r="K79" s="237" t="str">
        <f>VLOOKUP($D79,Raumtypologie!$AA$3:$AD$279,4,FALSE)</f>
        <v>ländlich</v>
      </c>
      <c r="L79" s="238">
        <v>221.8</v>
      </c>
      <c r="M79" s="239">
        <v>212.25</v>
      </c>
      <c r="N79" s="239">
        <v>4.1500000000000004</v>
      </c>
      <c r="O79" s="240">
        <f t="shared" si="2"/>
        <v>1.0449941107184924</v>
      </c>
      <c r="P79" s="239">
        <f t="shared" si="3"/>
        <v>4.336725559481744</v>
      </c>
    </row>
    <row r="80" spans="1:16">
      <c r="A80" s="205"/>
      <c r="B80" s="224"/>
      <c r="C80" s="225"/>
      <c r="D80" s="241">
        <v>70353</v>
      </c>
      <c r="E80" s="253" t="s">
        <v>460</v>
      </c>
      <c r="F80" s="237">
        <v>2</v>
      </c>
      <c r="G80" s="237" t="str">
        <f>VLOOKUP(D80,Raumtypologie!$A$3:$C$2095,3)</f>
        <v>Towns and suburbs / intermediate density area</v>
      </c>
      <c r="H80" s="237">
        <v>101</v>
      </c>
      <c r="I80" s="237" t="str">
        <f>VLOOKUP(D80,Raumtypologie!$L$3:$N$2095,3)</f>
        <v>Urban centres (large)</v>
      </c>
      <c r="J80" s="237">
        <f>VLOOKUP($D80,Raumtypologie!$AA$3:$AD$279,3,FALSE)</f>
        <v>4</v>
      </c>
      <c r="K80" s="237" t="str">
        <f>VLOOKUP($D80,Raumtypologie!$AA$3:$AD$279,4,FALSE)</f>
        <v>Verdichtungsraum</v>
      </c>
      <c r="L80" s="242">
        <v>889.8</v>
      </c>
      <c r="M80" s="243">
        <v>705.33</v>
      </c>
      <c r="N80" s="243">
        <v>15</v>
      </c>
      <c r="O80" s="244">
        <f t="shared" si="2"/>
        <v>1.2615371528220831</v>
      </c>
      <c r="P80" s="243">
        <f t="shared" si="3"/>
        <v>18.923057292331247</v>
      </c>
    </row>
    <row r="81" spans="1:16">
      <c r="A81" s="205"/>
      <c r="B81" s="224"/>
      <c r="C81" s="225"/>
      <c r="D81">
        <v>70354</v>
      </c>
      <c r="E81" s="3" t="s">
        <v>461</v>
      </c>
      <c r="F81" s="237">
        <v>2</v>
      </c>
      <c r="G81" s="237" t="str">
        <f>VLOOKUP(D81,Raumtypologie!$A$3:$C$2095,3)</f>
        <v>Towns and suburbs / intermediate density area</v>
      </c>
      <c r="H81" s="237">
        <v>101</v>
      </c>
      <c r="I81" s="237" t="str">
        <f>VLOOKUP(D81,Raumtypologie!$L$3:$N$2095,3)</f>
        <v>Urban centres (large)</v>
      </c>
      <c r="J81" s="237">
        <f>VLOOKUP($D81,Raumtypologie!$AA$3:$AD$279,3,FALSE)</f>
        <v>4</v>
      </c>
      <c r="K81" s="237" t="str">
        <f>VLOOKUP($D81,Raumtypologie!$AA$3:$AD$279,4,FALSE)</f>
        <v>Verdichtungsraum</v>
      </c>
      <c r="L81" s="238">
        <v>892.6</v>
      </c>
      <c r="M81" s="239">
        <v>693.94</v>
      </c>
      <c r="N81" s="239">
        <v>43.35</v>
      </c>
      <c r="O81" s="240">
        <f t="shared" si="2"/>
        <v>1.2862783525953252</v>
      </c>
      <c r="P81" s="239">
        <f t="shared" si="3"/>
        <v>55.760166585007347</v>
      </c>
    </row>
    <row r="82" spans="1:16">
      <c r="A82" s="205"/>
      <c r="B82" s="224"/>
      <c r="C82" s="225"/>
      <c r="D82">
        <v>70355</v>
      </c>
      <c r="E82" s="3" t="s">
        <v>462</v>
      </c>
      <c r="F82" s="237">
        <v>3</v>
      </c>
      <c r="G82" s="237" t="str">
        <f>VLOOKUP(D82,Raumtypologie!$A$3:$C$2095,3)</f>
        <v>Rural areas / thinly-populated area</v>
      </c>
      <c r="H82" s="237">
        <v>310</v>
      </c>
      <c r="I82" s="237" t="str">
        <f>VLOOKUP(D82,Raumtypologie!$L$3:$N$2095,3)</f>
        <v>Rural area surrounding centres (central)</v>
      </c>
      <c r="J82" s="237">
        <f>VLOOKUP($D82,Raumtypologie!$AA$3:$AD$279,3,FALSE)</f>
        <v>3</v>
      </c>
      <c r="K82" s="237" t="str">
        <f>VLOOKUP($D82,Raumtypologie!$AA$3:$AD$279,4,FALSE)</f>
        <v>ländlich</v>
      </c>
      <c r="L82" s="238">
        <v>259.5</v>
      </c>
      <c r="M82" s="239">
        <v>254.93</v>
      </c>
      <c r="N82" s="239">
        <v>13.27</v>
      </c>
      <c r="O82" s="240">
        <f t="shared" si="2"/>
        <v>1.0179264896246027</v>
      </c>
      <c r="P82" s="239">
        <f t="shared" si="3"/>
        <v>13.507884517318479</v>
      </c>
    </row>
    <row r="83" spans="1:16">
      <c r="A83" s="205"/>
      <c r="B83" s="224"/>
      <c r="C83" s="225"/>
      <c r="D83">
        <v>70356</v>
      </c>
      <c r="E83" s="3" t="s">
        <v>463</v>
      </c>
      <c r="F83" s="237">
        <v>3</v>
      </c>
      <c r="G83" s="237" t="str">
        <f>VLOOKUP(D83,Raumtypologie!$A$3:$C$2095,3)</f>
        <v>Rural areas / thinly-populated area</v>
      </c>
      <c r="H83" s="237">
        <v>310</v>
      </c>
      <c r="I83" s="237" t="str">
        <f>VLOOKUP(D83,Raumtypologie!$L$3:$N$2095,3)</f>
        <v>Rural area surrounding centres (central)</v>
      </c>
      <c r="J83" s="237">
        <f>VLOOKUP($D83,Raumtypologie!$AA$3:$AD$279,3,FALSE)</f>
        <v>3</v>
      </c>
      <c r="K83" s="237" t="str">
        <f>VLOOKUP($D83,Raumtypologie!$AA$3:$AD$279,4,FALSE)</f>
        <v>ländlich</v>
      </c>
      <c r="L83" s="238">
        <v>356.6</v>
      </c>
      <c r="M83" s="239">
        <v>385.55</v>
      </c>
      <c r="N83" s="239">
        <v>7.06</v>
      </c>
      <c r="O83" s="240">
        <f t="shared" si="2"/>
        <v>0.92491246271560112</v>
      </c>
      <c r="P83" s="239">
        <f t="shared" si="3"/>
        <v>6.5298819867721436</v>
      </c>
    </row>
    <row r="84" spans="1:16">
      <c r="A84" s="205"/>
      <c r="B84" s="224"/>
      <c r="C84" s="225"/>
      <c r="D84" s="241">
        <v>70357</v>
      </c>
      <c r="E84" s="253" t="s">
        <v>346</v>
      </c>
      <c r="F84" s="237">
        <v>2</v>
      </c>
      <c r="G84" s="237" t="str">
        <f>VLOOKUP(D84,Raumtypologie!$A$3:$C$2095,3)</f>
        <v>Towns and suburbs / intermediate density area</v>
      </c>
      <c r="H84" s="237">
        <v>103</v>
      </c>
      <c r="I84" s="237" t="str">
        <f>VLOOKUP(D84,Raumtypologie!$L$3:$N$2095,3)</f>
        <v>Urban centres (small)</v>
      </c>
      <c r="J84" s="237">
        <f>VLOOKUP($D84,Raumtypologie!$AA$3:$AD$279,3,FALSE)</f>
        <v>4</v>
      </c>
      <c r="K84" s="237" t="str">
        <f>VLOOKUP($D84,Raumtypologie!$AA$3:$AD$279,4,FALSE)</f>
        <v>Verdichtungsraum</v>
      </c>
      <c r="L84" s="242">
        <v>605.9</v>
      </c>
      <c r="M84" s="243">
        <v>379.2</v>
      </c>
      <c r="N84" s="243">
        <v>18.190000000000001</v>
      </c>
      <c r="O84" s="244">
        <f t="shared" si="2"/>
        <v>1.5978375527426161</v>
      </c>
      <c r="P84" s="243">
        <f t="shared" si="3"/>
        <v>29.064665084388189</v>
      </c>
    </row>
    <row r="85" spans="1:16">
      <c r="A85" s="205"/>
      <c r="B85" s="224"/>
      <c r="C85" s="225"/>
      <c r="D85">
        <v>70358</v>
      </c>
      <c r="E85" s="3" t="s">
        <v>464</v>
      </c>
      <c r="F85" s="237">
        <v>2</v>
      </c>
      <c r="G85" s="237" t="str">
        <f>VLOOKUP(D85,Raumtypologie!$A$3:$C$2095,3)</f>
        <v>Towns and suburbs / intermediate density area</v>
      </c>
      <c r="H85" s="237">
        <v>101</v>
      </c>
      <c r="I85" s="237" t="str">
        <f>VLOOKUP(D85,Raumtypologie!$L$3:$N$2095,3)</f>
        <v>Urban centres (large)</v>
      </c>
      <c r="J85" s="237">
        <f>VLOOKUP($D85,Raumtypologie!$AA$3:$AD$279,3,FALSE)</f>
        <v>4</v>
      </c>
      <c r="K85" s="237" t="str">
        <f>VLOOKUP($D85,Raumtypologie!$AA$3:$AD$279,4,FALSE)</f>
        <v>Verdichtungsraum</v>
      </c>
      <c r="L85" s="238">
        <v>892.6</v>
      </c>
      <c r="M85" s="239">
        <v>728.47</v>
      </c>
      <c r="N85" s="239">
        <v>4.09</v>
      </c>
      <c r="O85" s="240">
        <f t="shared" si="2"/>
        <v>1.2253078369733825</v>
      </c>
      <c r="P85" s="239">
        <f t="shared" si="3"/>
        <v>5.0115090532211344</v>
      </c>
    </row>
    <row r="86" spans="1:16">
      <c r="A86" s="205"/>
      <c r="B86" s="224"/>
      <c r="C86" s="225"/>
      <c r="D86">
        <v>70359</v>
      </c>
      <c r="E86" s="3" t="s">
        <v>465</v>
      </c>
      <c r="F86" s="237">
        <v>3</v>
      </c>
      <c r="G86" s="237" t="str">
        <f>VLOOKUP(D86,Raumtypologie!$A$3:$C$2095,3)</f>
        <v>Rural areas / thinly-populated area</v>
      </c>
      <c r="H86" s="237">
        <v>310</v>
      </c>
      <c r="I86" s="237" t="str">
        <f>VLOOKUP(D86,Raumtypologie!$L$3:$N$2095,3)</f>
        <v>Rural area surrounding centres (central)</v>
      </c>
      <c r="J86" s="237">
        <f>VLOOKUP($D86,Raumtypologie!$AA$3:$AD$279,3,FALSE)</f>
        <v>3</v>
      </c>
      <c r="K86" s="237" t="str">
        <f>VLOOKUP($D86,Raumtypologie!$AA$3:$AD$279,4,FALSE)</f>
        <v>ländlich</v>
      </c>
      <c r="L86" s="238">
        <v>259.5</v>
      </c>
      <c r="M86" s="239">
        <v>262.49</v>
      </c>
      <c r="N86" s="239">
        <v>3.6</v>
      </c>
      <c r="O86" s="240">
        <f t="shared" si="2"/>
        <v>0.98860908987009022</v>
      </c>
      <c r="P86" s="239">
        <f t="shared" si="3"/>
        <v>3.5589927235323247</v>
      </c>
    </row>
    <row r="87" spans="1:16">
      <c r="A87" s="205"/>
      <c r="B87" s="224"/>
      <c r="C87" s="225"/>
      <c r="D87">
        <v>70360</v>
      </c>
      <c r="E87" s="3" t="s">
        <v>466</v>
      </c>
      <c r="F87" s="237">
        <v>3</v>
      </c>
      <c r="G87" s="237" t="str">
        <f>VLOOKUP(D87,Raumtypologie!$A$3:$C$2095,3)</f>
        <v>Rural areas / thinly-populated area</v>
      </c>
      <c r="H87" s="237">
        <v>310</v>
      </c>
      <c r="I87" s="237" t="str">
        <f>VLOOKUP(D87,Raumtypologie!$L$3:$N$2095,3)</f>
        <v>Rural area surrounding centres (central)</v>
      </c>
      <c r="J87" s="237">
        <f>VLOOKUP($D87,Raumtypologie!$AA$3:$AD$279,3,FALSE)</f>
        <v>3</v>
      </c>
      <c r="K87" s="237" t="str">
        <f>VLOOKUP($D87,Raumtypologie!$AA$3:$AD$279,4,FALSE)</f>
        <v>ländlich</v>
      </c>
      <c r="L87" s="238">
        <v>575.5</v>
      </c>
      <c r="M87" s="239">
        <v>388.21</v>
      </c>
      <c r="N87" s="239">
        <v>11.91</v>
      </c>
      <c r="O87" s="240">
        <f t="shared" si="2"/>
        <v>1.4824450683908195</v>
      </c>
      <c r="P87" s="239">
        <f t="shared" si="3"/>
        <v>17.65592076453466</v>
      </c>
    </row>
    <row r="88" spans="1:16">
      <c r="A88" s="205"/>
      <c r="B88" s="224"/>
      <c r="C88" s="225"/>
      <c r="D88" s="241">
        <v>70361</v>
      </c>
      <c r="E88" s="253" t="s">
        <v>467</v>
      </c>
      <c r="F88" s="237">
        <v>2</v>
      </c>
      <c r="G88" s="237" t="str">
        <f>VLOOKUP(D88,Raumtypologie!$A$3:$C$2095,3)</f>
        <v>Towns and suburbs / intermediate density area</v>
      </c>
      <c r="H88" s="237">
        <v>310</v>
      </c>
      <c r="I88" s="237" t="str">
        <f>VLOOKUP(D88,Raumtypologie!$L$3:$N$2095,3)</f>
        <v>Rural area surrounding centres (central)</v>
      </c>
      <c r="J88" s="237">
        <f>VLOOKUP($D88,Raumtypologie!$AA$3:$AD$279,3,FALSE)</f>
        <v>4</v>
      </c>
      <c r="K88" s="237" t="str">
        <f>VLOOKUP($D88,Raumtypologie!$AA$3:$AD$279,4,FALSE)</f>
        <v>Verdichtungsraum</v>
      </c>
      <c r="L88" s="242">
        <v>492.6</v>
      </c>
      <c r="M88" s="243">
        <v>404.58</v>
      </c>
      <c r="N88" s="243">
        <v>11.58</v>
      </c>
      <c r="O88" s="244">
        <f t="shared" si="2"/>
        <v>1.2175589500222455</v>
      </c>
      <c r="P88" s="243">
        <f t="shared" si="3"/>
        <v>14.099332641257602</v>
      </c>
    </row>
    <row r="89" spans="1:16">
      <c r="A89" s="205"/>
      <c r="B89" s="224"/>
      <c r="C89" s="225"/>
      <c r="D89">
        <v>70362</v>
      </c>
      <c r="E89" s="3" t="s">
        <v>468</v>
      </c>
      <c r="F89" s="237">
        <v>3</v>
      </c>
      <c r="G89" s="237" t="str">
        <f>VLOOKUP(D89,Raumtypologie!$A$3:$C$2095,3)</f>
        <v>Rural areas / thinly-populated area</v>
      </c>
      <c r="H89" s="237">
        <v>310</v>
      </c>
      <c r="I89" s="237" t="str">
        <f>VLOOKUP(D89,Raumtypologie!$L$3:$N$2095,3)</f>
        <v>Rural area surrounding centres (central)</v>
      </c>
      <c r="J89" s="237">
        <f>VLOOKUP($D89,Raumtypologie!$AA$3:$AD$279,3,FALSE)</f>
        <v>3</v>
      </c>
      <c r="K89" s="237" t="str">
        <f>VLOOKUP($D89,Raumtypologie!$AA$3:$AD$279,4,FALSE)</f>
        <v>ländlich</v>
      </c>
      <c r="L89" s="238">
        <v>121.3</v>
      </c>
      <c r="M89" s="239" t="s">
        <v>454</v>
      </c>
      <c r="N89" s="239">
        <v>18.12</v>
      </c>
      <c r="O89" s="240"/>
      <c r="P89" s="239">
        <f t="shared" si="3"/>
        <v>18.12</v>
      </c>
    </row>
    <row r="90" spans="1:16">
      <c r="A90" s="205"/>
      <c r="B90" s="224"/>
      <c r="C90" s="225"/>
      <c r="D90">
        <v>70364</v>
      </c>
      <c r="E90" s="3" t="s">
        <v>469</v>
      </c>
      <c r="F90" s="237">
        <v>2</v>
      </c>
      <c r="G90" s="237" t="str">
        <f>VLOOKUP(D90,Raumtypologie!$A$3:$C$2095,3)</f>
        <v>Towns and suburbs / intermediate density area</v>
      </c>
      <c r="H90" s="237">
        <v>101</v>
      </c>
      <c r="I90" s="237" t="str">
        <f>VLOOKUP(D90,Raumtypologie!$L$3:$N$2095,3)</f>
        <v>Urban centres (large)</v>
      </c>
      <c r="J90" s="237">
        <f>VLOOKUP($D90,Raumtypologie!$AA$3:$AD$279,3,FALSE)</f>
        <v>4</v>
      </c>
      <c r="K90" s="237" t="str">
        <f>VLOOKUP($D90,Raumtypologie!$AA$3:$AD$279,4,FALSE)</f>
        <v>Verdichtungsraum</v>
      </c>
      <c r="L90" s="238">
        <v>913.8</v>
      </c>
      <c r="M90" s="239">
        <v>592.65</v>
      </c>
      <c r="N90" s="239">
        <v>3.33</v>
      </c>
      <c r="O90" s="240">
        <f t="shared" si="2"/>
        <v>1.5418881295874463</v>
      </c>
      <c r="P90" s="239">
        <f t="shared" si="3"/>
        <v>5.1344874715261959</v>
      </c>
    </row>
    <row r="91" spans="1:16">
      <c r="A91" s="205"/>
      <c r="B91" s="224"/>
      <c r="C91" s="225"/>
      <c r="D91">
        <v>70365</v>
      </c>
      <c r="E91" s="3" t="s">
        <v>470</v>
      </c>
      <c r="F91" s="237">
        <v>2</v>
      </c>
      <c r="G91" s="237" t="str">
        <f>VLOOKUP(D91,Raumtypologie!$A$3:$C$2095,3)</f>
        <v>Towns and suburbs / intermediate density area</v>
      </c>
      <c r="H91" s="237">
        <v>101</v>
      </c>
      <c r="I91" s="237" t="str">
        <f>VLOOKUP(D91,Raumtypologie!$L$3:$N$2095,3)</f>
        <v>Urban centres (large)</v>
      </c>
      <c r="J91" s="237">
        <f>VLOOKUP($D91,Raumtypologie!$AA$3:$AD$279,3,FALSE)</f>
        <v>4</v>
      </c>
      <c r="K91" s="237" t="str">
        <f>VLOOKUP($D91,Raumtypologie!$AA$3:$AD$279,4,FALSE)</f>
        <v>Verdichtungsraum</v>
      </c>
      <c r="L91" s="238">
        <v>686.7</v>
      </c>
      <c r="M91" s="239">
        <v>526.64</v>
      </c>
      <c r="N91" s="239">
        <v>10.71</v>
      </c>
      <c r="O91" s="240">
        <f t="shared" si="2"/>
        <v>1.3039267811028408</v>
      </c>
      <c r="P91" s="239">
        <f t="shared" si="3"/>
        <v>13.965055825611426</v>
      </c>
    </row>
    <row r="92" spans="1:16">
      <c r="A92" s="205"/>
      <c r="B92" s="224"/>
      <c r="C92" s="225"/>
      <c r="D92" s="241">
        <v>70366</v>
      </c>
      <c r="E92" s="253" t="s">
        <v>471</v>
      </c>
      <c r="F92" s="237">
        <v>3</v>
      </c>
      <c r="G92" s="237" t="str">
        <f>VLOOKUP(D92,Raumtypologie!$A$3:$C$2095,3)</f>
        <v>Rural areas / thinly-populated area</v>
      </c>
      <c r="H92" s="237">
        <v>310</v>
      </c>
      <c r="I92" s="237" t="str">
        <f>VLOOKUP(D92,Raumtypologie!$L$3:$N$2095,3)</f>
        <v>Rural area surrounding centres (central)</v>
      </c>
      <c r="J92" s="237">
        <f>VLOOKUP($D92,Raumtypologie!$AA$3:$AD$279,3,FALSE)</f>
        <v>3</v>
      </c>
      <c r="K92" s="237" t="str">
        <f>VLOOKUP($D92,Raumtypologie!$AA$3:$AD$279,4,FALSE)</f>
        <v>ländlich</v>
      </c>
      <c r="L92" s="242">
        <v>269</v>
      </c>
      <c r="M92" s="243">
        <v>264.45</v>
      </c>
      <c r="N92" s="243">
        <v>4.67</v>
      </c>
      <c r="O92" s="244">
        <f t="shared" si="2"/>
        <v>1.0172055208924182</v>
      </c>
      <c r="P92" s="243">
        <f t="shared" si="3"/>
        <v>4.7503497825675929</v>
      </c>
    </row>
    <row r="93" spans="1:16">
      <c r="A93" s="205"/>
      <c r="B93" s="224"/>
      <c r="C93" s="225"/>
      <c r="D93">
        <v>70367</v>
      </c>
      <c r="E93" s="3" t="s">
        <v>472</v>
      </c>
      <c r="F93" s="237">
        <v>2</v>
      </c>
      <c r="G93" s="237" t="str">
        <f>VLOOKUP(D93,Raumtypologie!$A$3:$C$2095,3)</f>
        <v>Towns and suburbs / intermediate density area</v>
      </c>
      <c r="H93" s="237">
        <v>101</v>
      </c>
      <c r="I93" s="237" t="str">
        <f>VLOOKUP(D93,Raumtypologie!$L$3:$N$2095,3)</f>
        <v>Urban centres (large)</v>
      </c>
      <c r="J93" s="237">
        <f>VLOOKUP($D93,Raumtypologie!$AA$3:$AD$279,3,FALSE)</f>
        <v>4</v>
      </c>
      <c r="K93" s="237" t="str">
        <f>VLOOKUP($D93,Raumtypologie!$AA$3:$AD$279,4,FALSE)</f>
        <v>Verdichtungsraum</v>
      </c>
      <c r="L93" s="238">
        <v>695.3</v>
      </c>
      <c r="M93" s="239">
        <v>752.91</v>
      </c>
      <c r="N93" s="239">
        <v>1.83</v>
      </c>
      <c r="O93" s="240">
        <f t="shared" si="2"/>
        <v>0.92348355049076247</v>
      </c>
      <c r="P93" s="239">
        <f t="shared" si="3"/>
        <v>1.6899748973980955</v>
      </c>
    </row>
    <row r="94" spans="1:16">
      <c r="A94" s="205"/>
      <c r="B94" s="224"/>
      <c r="C94" s="225"/>
      <c r="D94">
        <v>70368</v>
      </c>
      <c r="E94" s="3" t="s">
        <v>473</v>
      </c>
      <c r="F94" s="237">
        <v>3</v>
      </c>
      <c r="G94" s="237" t="str">
        <f>VLOOKUP(D94,Raumtypologie!$A$3:$C$2095,3)</f>
        <v>Rural areas / thinly-populated area</v>
      </c>
      <c r="H94" s="237">
        <v>410</v>
      </c>
      <c r="I94" s="237" t="str">
        <f>VLOOKUP(D94,Raumtypologie!$L$3:$N$2095,3)</f>
        <v>Rural area (central)</v>
      </c>
      <c r="J94" s="237">
        <f>VLOOKUP($D94,Raumtypologie!$AA$3:$AD$279,3,FALSE)</f>
        <v>3</v>
      </c>
      <c r="K94" s="237" t="str">
        <f>VLOOKUP($D94,Raumtypologie!$AA$3:$AD$279,4,FALSE)</f>
        <v>ländlich</v>
      </c>
      <c r="L94" s="238">
        <v>360.3</v>
      </c>
      <c r="M94" s="239">
        <v>231.58</v>
      </c>
      <c r="N94" s="239">
        <v>9.01</v>
      </c>
      <c r="O94" s="240">
        <f t="shared" si="2"/>
        <v>1.5558338371189222</v>
      </c>
      <c r="P94" s="239">
        <f t="shared" si="3"/>
        <v>14.018062872441488</v>
      </c>
    </row>
    <row r="95" spans="1:16">
      <c r="A95" s="205"/>
      <c r="B95" s="224"/>
      <c r="C95" s="225"/>
      <c r="D95">
        <v>70369</v>
      </c>
      <c r="E95" s="3" t="s">
        <v>474</v>
      </c>
      <c r="F95" s="237">
        <v>2</v>
      </c>
      <c r="G95" s="237" t="str">
        <f>VLOOKUP(D95,Raumtypologie!$A$3:$C$2095,3)</f>
        <v>Towns and suburbs / intermediate density area</v>
      </c>
      <c r="H95" s="237">
        <v>310</v>
      </c>
      <c r="I95" s="237" t="str">
        <f>VLOOKUP(D95,Raumtypologie!$L$3:$N$2095,3)</f>
        <v>Rural area surrounding centres (central)</v>
      </c>
      <c r="J95" s="237">
        <f>VLOOKUP($D95,Raumtypologie!$AA$3:$AD$279,3,FALSE)</f>
        <v>4</v>
      </c>
      <c r="K95" s="237" t="str">
        <f>VLOOKUP($D95,Raumtypologie!$AA$3:$AD$279,4,FALSE)</f>
        <v>Verdichtungsraum</v>
      </c>
      <c r="L95" s="238">
        <v>889.3</v>
      </c>
      <c r="M95" s="239">
        <v>652.59</v>
      </c>
      <c r="N95" s="239">
        <v>15</v>
      </c>
      <c r="O95" s="240">
        <f t="shared" si="2"/>
        <v>1.36272391547526</v>
      </c>
      <c r="P95" s="239">
        <f t="shared" si="3"/>
        <v>20.440858732128898</v>
      </c>
    </row>
    <row r="96" spans="1:16">
      <c r="A96" s="205"/>
      <c r="B96" s="228"/>
      <c r="C96" s="229"/>
      <c r="D96" s="230">
        <v>70370</v>
      </c>
      <c r="E96" s="252" t="s">
        <v>475</v>
      </c>
      <c r="F96" s="231">
        <v>3</v>
      </c>
      <c r="G96" s="231" t="str">
        <f>VLOOKUP(D96,Raumtypologie!$A$3:$C$2095,3)</f>
        <v>Rural areas / thinly-populated area</v>
      </c>
      <c r="H96" s="231">
        <v>310</v>
      </c>
      <c r="I96" s="231" t="str">
        <f>VLOOKUP(D96,Raumtypologie!$L$3:$N$2095,3)</f>
        <v>Rural area surrounding centres (central)</v>
      </c>
      <c r="J96" s="231">
        <f>VLOOKUP($D96,Raumtypologie!$AA$3:$AD$279,3,FALSE)</f>
        <v>3</v>
      </c>
      <c r="K96" s="231" t="str">
        <f>VLOOKUP($D96,Raumtypologie!$AA$3:$AD$279,4,FALSE)</f>
        <v>ländlich</v>
      </c>
      <c r="L96" s="232">
        <v>294.5</v>
      </c>
      <c r="M96" s="233">
        <v>264.52999999999997</v>
      </c>
      <c r="N96" s="233">
        <v>5.05</v>
      </c>
      <c r="O96" s="234">
        <f t="shared" si="2"/>
        <v>1.113295278418327</v>
      </c>
      <c r="P96" s="233">
        <f t="shared" si="3"/>
        <v>5.6221411560125514</v>
      </c>
    </row>
    <row r="97" spans="1:16">
      <c r="A97" s="205"/>
      <c r="B97" s="224" t="s">
        <v>476</v>
      </c>
      <c r="C97" s="225" t="s">
        <v>348</v>
      </c>
      <c r="E97" s="251" t="s">
        <v>386</v>
      </c>
      <c r="F97" s="235"/>
      <c r="G97" s="235"/>
      <c r="H97" s="235"/>
      <c r="I97" s="235"/>
      <c r="J97" s="235"/>
      <c r="K97" s="235"/>
      <c r="L97" s="236"/>
      <c r="M97" s="226"/>
      <c r="N97" s="226"/>
      <c r="O97" s="227"/>
      <c r="P97" s="226">
        <f t="shared" si="3"/>
        <v>0</v>
      </c>
    </row>
    <row r="98" spans="1:16">
      <c r="A98" s="205"/>
      <c r="B98" s="224"/>
      <c r="C98" s="225"/>
      <c r="D98">
        <v>70401</v>
      </c>
      <c r="E98" s="3" t="s">
        <v>477</v>
      </c>
      <c r="F98" s="237">
        <v>3</v>
      </c>
      <c r="G98" s="237" t="str">
        <f>VLOOKUP(D98,Raumtypologie!$A$3:$C$2095,3)</f>
        <v>Rural areas / thinly-populated area</v>
      </c>
      <c r="H98" s="237">
        <v>420</v>
      </c>
      <c r="I98" s="237" t="str">
        <f>VLOOKUP(D98,Raumtypologie!$L$3:$N$2095,3)</f>
        <v>Rural area (intermdiate)</v>
      </c>
      <c r="J98" s="237">
        <f>VLOOKUP($D98,Raumtypologie!$AA$3:$AD$279,3,FALSE)</f>
        <v>2</v>
      </c>
      <c r="K98" s="237" t="str">
        <f>VLOOKUP($D98,Raumtypologie!$AA$3:$AD$279,4,FALSE)</f>
        <v>touristisch</v>
      </c>
      <c r="L98" s="238">
        <v>1481.4</v>
      </c>
      <c r="M98" s="239">
        <v>1224.2</v>
      </c>
      <c r="N98" s="239">
        <v>15.98</v>
      </c>
      <c r="O98" s="240">
        <f t="shared" si="2"/>
        <v>1.2100963894788435</v>
      </c>
      <c r="P98" s="239">
        <f t="shared" si="3"/>
        <v>19.337340303871919</v>
      </c>
    </row>
    <row r="99" spans="1:16">
      <c r="A99" s="205"/>
      <c r="B99" s="224"/>
      <c r="C99" s="225"/>
      <c r="D99">
        <v>70402</v>
      </c>
      <c r="E99" s="3" t="s">
        <v>478</v>
      </c>
      <c r="F99" s="237">
        <v>3</v>
      </c>
      <c r="G99" s="237" t="str">
        <f>VLOOKUP(D99,Raumtypologie!$A$3:$C$2095,3)</f>
        <v>Rural areas / thinly-populated area</v>
      </c>
      <c r="H99" s="237">
        <v>410</v>
      </c>
      <c r="I99" s="237" t="str">
        <f>VLOOKUP(D99,Raumtypologie!$L$3:$N$2095,3)</f>
        <v>Rural area (central)</v>
      </c>
      <c r="J99" s="237">
        <f>VLOOKUP($D99,Raumtypologie!$AA$3:$AD$279,3,FALSE)</f>
        <v>2</v>
      </c>
      <c r="K99" s="237" t="str">
        <f>VLOOKUP($D99,Raumtypologie!$AA$3:$AD$279,4,FALSE)</f>
        <v>touristisch</v>
      </c>
      <c r="L99" s="238">
        <v>467.7</v>
      </c>
      <c r="M99" s="239">
        <v>417.81</v>
      </c>
      <c r="N99" s="239">
        <v>21.52</v>
      </c>
      <c r="O99" s="240">
        <f t="shared" si="2"/>
        <v>1.1194083435054212</v>
      </c>
      <c r="P99" s="239">
        <f t="shared" si="3"/>
        <v>24.089667552236662</v>
      </c>
    </row>
    <row r="100" spans="1:16">
      <c r="A100" s="205"/>
      <c r="B100" s="224"/>
      <c r="C100" s="225"/>
      <c r="D100" s="241">
        <v>70403</v>
      </c>
      <c r="E100" s="253" t="s">
        <v>479</v>
      </c>
      <c r="F100" s="237">
        <v>3</v>
      </c>
      <c r="G100" s="237" t="str">
        <f>VLOOKUP(D100,Raumtypologie!$A$3:$C$2095,3)</f>
        <v>Rural areas / thinly-populated area</v>
      </c>
      <c r="H100" s="237">
        <v>420</v>
      </c>
      <c r="I100" s="237" t="str">
        <f>VLOOKUP(D100,Raumtypologie!$L$3:$N$2095,3)</f>
        <v>Rural area (intermdiate)</v>
      </c>
      <c r="J100" s="237">
        <f>VLOOKUP($D100,Raumtypologie!$AA$3:$AD$279,3,FALSE)</f>
        <v>2</v>
      </c>
      <c r="K100" s="237" t="str">
        <f>VLOOKUP($D100,Raumtypologie!$AA$3:$AD$279,4,FALSE)</f>
        <v>touristisch</v>
      </c>
      <c r="L100" s="242">
        <v>363.9</v>
      </c>
      <c r="M100" s="243">
        <v>300.94</v>
      </c>
      <c r="N100" s="243">
        <v>10</v>
      </c>
      <c r="O100" s="244">
        <f t="shared" si="2"/>
        <v>1.2092111384329101</v>
      </c>
      <c r="P100" s="243">
        <f t="shared" si="3"/>
        <v>12.092111384329101</v>
      </c>
    </row>
    <row r="101" spans="1:16" ht="30">
      <c r="A101" s="205"/>
      <c r="B101" s="224"/>
      <c r="C101" s="225"/>
      <c r="D101">
        <v>70404</v>
      </c>
      <c r="E101" s="3" t="s">
        <v>480</v>
      </c>
      <c r="F101" s="237">
        <v>3</v>
      </c>
      <c r="G101" s="237" t="str">
        <f>VLOOKUP(D101,Raumtypologie!$A$3:$C$2095,3)</f>
        <v>Rural areas / thinly-populated area</v>
      </c>
      <c r="H101" s="237">
        <v>410</v>
      </c>
      <c r="I101" s="237" t="str">
        <f>VLOOKUP(D101,Raumtypologie!$L$3:$N$2095,3)</f>
        <v>Rural area (central)</v>
      </c>
      <c r="J101" s="237">
        <f>VLOOKUP($D101,Raumtypologie!$AA$3:$AD$279,3,FALSE)</f>
        <v>2</v>
      </c>
      <c r="K101" s="237" t="str">
        <f>VLOOKUP($D101,Raumtypologie!$AA$3:$AD$279,4,FALSE)</f>
        <v>touristisch</v>
      </c>
      <c r="L101" s="238">
        <v>1185.7</v>
      </c>
      <c r="M101" s="239">
        <v>966.69</v>
      </c>
      <c r="N101" s="239">
        <v>6.19</v>
      </c>
      <c r="O101" s="240">
        <f t="shared" si="2"/>
        <v>1.2265566003579225</v>
      </c>
      <c r="P101" s="239">
        <f t="shared" si="3"/>
        <v>7.5923853562155408</v>
      </c>
    </row>
    <row r="102" spans="1:16">
      <c r="A102" s="205"/>
      <c r="B102" s="224"/>
      <c r="C102" s="225"/>
      <c r="D102">
        <v>70405</v>
      </c>
      <c r="E102" s="3" t="s">
        <v>481</v>
      </c>
      <c r="F102" s="237">
        <v>3</v>
      </c>
      <c r="G102" s="237" t="str">
        <f>VLOOKUP(D102,Raumtypologie!$A$3:$C$2095,3)</f>
        <v>Rural areas / thinly-populated area</v>
      </c>
      <c r="H102" s="237">
        <v>410</v>
      </c>
      <c r="I102" s="237" t="str">
        <f>VLOOKUP(D102,Raumtypologie!$L$3:$N$2095,3)</f>
        <v>Rural area (central)</v>
      </c>
      <c r="J102" s="237">
        <f>VLOOKUP($D102,Raumtypologie!$AA$3:$AD$279,3,FALSE)</f>
        <v>3</v>
      </c>
      <c r="K102" s="237" t="str">
        <f>VLOOKUP($D102,Raumtypologie!$AA$3:$AD$279,4,FALSE)</f>
        <v>ländlich</v>
      </c>
      <c r="L102" s="238">
        <v>228.4</v>
      </c>
      <c r="M102" s="239">
        <v>267.56</v>
      </c>
      <c r="N102" s="239">
        <v>25.43</v>
      </c>
      <c r="O102" s="240">
        <f t="shared" si="2"/>
        <v>0.85364030497832266</v>
      </c>
      <c r="P102" s="239">
        <f t="shared" si="3"/>
        <v>21.708072955598745</v>
      </c>
    </row>
    <row r="103" spans="1:16" ht="30">
      <c r="A103" s="205"/>
      <c r="B103" s="224"/>
      <c r="C103" s="225"/>
      <c r="D103">
        <v>70406</v>
      </c>
      <c r="E103" s="3" t="s">
        <v>482</v>
      </c>
      <c r="F103" s="237">
        <v>3</v>
      </c>
      <c r="G103" s="237" t="str">
        <f>VLOOKUP(D103,Raumtypologie!$A$3:$C$2095,3)</f>
        <v>Rural areas / thinly-populated area</v>
      </c>
      <c r="H103" s="237">
        <v>410</v>
      </c>
      <c r="I103" s="237" t="str">
        <f>VLOOKUP(D103,Raumtypologie!$L$3:$N$2095,3)</f>
        <v>Rural area (central)</v>
      </c>
      <c r="J103" s="237">
        <f>VLOOKUP($D103,Raumtypologie!$AA$3:$AD$279,3,FALSE)</f>
        <v>2</v>
      </c>
      <c r="K103" s="237" t="str">
        <f>VLOOKUP($D103,Raumtypologie!$AA$3:$AD$279,4,FALSE)</f>
        <v>touristisch</v>
      </c>
      <c r="L103" s="238">
        <v>339.7</v>
      </c>
      <c r="M103" s="239">
        <v>313.48</v>
      </c>
      <c r="N103" s="239">
        <v>8.66</v>
      </c>
      <c r="O103" s="240">
        <f t="shared" si="2"/>
        <v>1.0836416996299603</v>
      </c>
      <c r="P103" s="239">
        <f t="shared" si="3"/>
        <v>9.3843371187954556</v>
      </c>
    </row>
    <row r="104" spans="1:16">
      <c r="A104" s="205"/>
      <c r="B104" s="224"/>
      <c r="C104" s="225"/>
      <c r="D104" s="241">
        <v>70407</v>
      </c>
      <c r="E104" s="253" t="s">
        <v>483</v>
      </c>
      <c r="F104" s="237">
        <v>3</v>
      </c>
      <c r="G104" s="237" t="str">
        <f>VLOOKUP(D104,Raumtypologie!$A$3:$C$2095,3)</f>
        <v>Rural areas / thinly-populated area</v>
      </c>
      <c r="H104" s="237">
        <v>410</v>
      </c>
      <c r="I104" s="237" t="str">
        <f>VLOOKUP(D104,Raumtypologie!$L$3:$N$2095,3)</f>
        <v>Rural area (central)</v>
      </c>
      <c r="J104" s="237">
        <f>VLOOKUP($D104,Raumtypologie!$AA$3:$AD$279,3,FALSE)</f>
        <v>2</v>
      </c>
      <c r="K104" s="237" t="str">
        <f>VLOOKUP($D104,Raumtypologie!$AA$3:$AD$279,4,FALSE)</f>
        <v>touristisch</v>
      </c>
      <c r="L104" s="242">
        <v>339.7</v>
      </c>
      <c r="M104" s="243">
        <v>314.54000000000002</v>
      </c>
      <c r="N104" s="243">
        <v>20.239999999999998</v>
      </c>
      <c r="O104" s="244">
        <f t="shared" si="2"/>
        <v>1.0799898264131746</v>
      </c>
      <c r="P104" s="243">
        <f t="shared" si="3"/>
        <v>21.858994086602653</v>
      </c>
    </row>
    <row r="105" spans="1:16">
      <c r="A105" s="205"/>
      <c r="B105" s="224"/>
      <c r="C105" s="225"/>
      <c r="D105">
        <v>70408</v>
      </c>
      <c r="E105" s="3" t="s">
        <v>484</v>
      </c>
      <c r="F105" s="237">
        <v>3</v>
      </c>
      <c r="G105" s="237" t="str">
        <f>VLOOKUP(D105,Raumtypologie!$A$3:$C$2095,3)</f>
        <v>Rural areas / thinly-populated area</v>
      </c>
      <c r="H105" s="237">
        <v>420</v>
      </c>
      <c r="I105" s="237" t="str">
        <f>VLOOKUP(D105,Raumtypologie!$L$3:$N$2095,3)</f>
        <v>Rural area (intermdiate)</v>
      </c>
      <c r="J105" s="237">
        <f>VLOOKUP($D105,Raumtypologie!$AA$3:$AD$279,3,FALSE)</f>
        <v>2</v>
      </c>
      <c r="K105" s="237" t="str">
        <f>VLOOKUP($D105,Raumtypologie!$AA$3:$AD$279,4,FALSE)</f>
        <v>touristisch</v>
      </c>
      <c r="L105" s="238">
        <v>1481.4</v>
      </c>
      <c r="M105" s="239">
        <v>821.51</v>
      </c>
      <c r="N105" s="239">
        <v>12.5</v>
      </c>
      <c r="O105" s="240">
        <f t="shared" si="2"/>
        <v>1.8032647198451632</v>
      </c>
      <c r="P105" s="239">
        <f t="shared" si="3"/>
        <v>22.540808998064541</v>
      </c>
    </row>
    <row r="106" spans="1:16">
      <c r="A106" s="205"/>
      <c r="B106" s="224"/>
      <c r="C106" s="225"/>
      <c r="D106">
        <v>70409</v>
      </c>
      <c r="E106" s="3" t="s">
        <v>485</v>
      </c>
      <c r="F106" s="237">
        <v>3</v>
      </c>
      <c r="G106" s="237" t="str">
        <f>VLOOKUP(D106,Raumtypologie!$A$3:$C$2095,3)</f>
        <v>Rural areas / thinly-populated area</v>
      </c>
      <c r="H106" s="237">
        <v>410</v>
      </c>
      <c r="I106" s="237" t="str">
        <f>VLOOKUP(D106,Raumtypologie!$L$3:$N$2095,3)</f>
        <v>Rural area (central)</v>
      </c>
      <c r="J106" s="237">
        <f>VLOOKUP($D106,Raumtypologie!$AA$3:$AD$279,3,FALSE)</f>
        <v>2</v>
      </c>
      <c r="K106" s="237" t="str">
        <f>VLOOKUP($D106,Raumtypologie!$AA$3:$AD$279,4,FALSE)</f>
        <v>touristisch</v>
      </c>
      <c r="L106" s="238">
        <v>1585.1</v>
      </c>
      <c r="M106" s="239">
        <v>568.6</v>
      </c>
      <c r="N106" s="239">
        <v>11.28</v>
      </c>
      <c r="O106" s="240">
        <f t="shared" si="2"/>
        <v>2.7877242349630671</v>
      </c>
      <c r="P106" s="239">
        <f t="shared" si="3"/>
        <v>31.445529370383394</v>
      </c>
    </row>
    <row r="107" spans="1:16">
      <c r="A107" s="205"/>
      <c r="B107" s="224"/>
      <c r="C107" s="225"/>
      <c r="D107">
        <v>70410</v>
      </c>
      <c r="E107" s="3" t="s">
        <v>486</v>
      </c>
      <c r="F107" s="237">
        <v>3</v>
      </c>
      <c r="G107" s="237" t="str">
        <f>VLOOKUP(D107,Raumtypologie!$A$3:$C$2095,3)</f>
        <v>Rural areas / thinly-populated area</v>
      </c>
      <c r="H107" s="237">
        <v>420</v>
      </c>
      <c r="I107" s="237" t="str">
        <f>VLOOKUP(D107,Raumtypologie!$L$3:$N$2095,3)</f>
        <v>Rural area (intermdiate)</v>
      </c>
      <c r="J107" s="237">
        <f>VLOOKUP($D107,Raumtypologie!$AA$3:$AD$279,3,FALSE)</f>
        <v>1</v>
      </c>
      <c r="K107" s="237" t="str">
        <f>VLOOKUP($D107,Raumtypologie!$AA$3:$AD$279,4,FALSE)</f>
        <v>touristisch Verdichtungsraum</v>
      </c>
      <c r="L107" s="238">
        <v>322.89999999999998</v>
      </c>
      <c r="M107" s="239">
        <v>329.74</v>
      </c>
      <c r="N107" s="239">
        <v>13.62</v>
      </c>
      <c r="O107" s="240">
        <f t="shared" si="2"/>
        <v>0.97925638381755309</v>
      </c>
      <c r="P107" s="239">
        <f t="shared" si="3"/>
        <v>13.337471947595072</v>
      </c>
    </row>
    <row r="108" spans="1:16">
      <c r="A108" s="205"/>
      <c r="B108" s="224"/>
      <c r="C108" s="225"/>
      <c r="D108" s="241">
        <v>70411</v>
      </c>
      <c r="E108" s="253" t="s">
        <v>348</v>
      </c>
      <c r="F108" s="237">
        <v>2</v>
      </c>
      <c r="G108" s="237" t="str">
        <f>VLOOKUP(D108,Raumtypologie!$A$3:$C$2095,3)</f>
        <v>Towns and suburbs / intermediate density area</v>
      </c>
      <c r="H108" s="237">
        <v>220</v>
      </c>
      <c r="I108" s="237" t="str">
        <f>VLOOKUP(D108,Raumtypologie!$L$3:$N$2095,3)</f>
        <v>Regional centres  (intermediate)</v>
      </c>
      <c r="J108" s="237">
        <f>VLOOKUP($D108,Raumtypologie!$AA$3:$AD$279,3,FALSE)</f>
        <v>1</v>
      </c>
      <c r="K108" s="237" t="str">
        <f>VLOOKUP($D108,Raumtypologie!$AA$3:$AD$279,4,FALSE)</f>
        <v>touristisch Verdichtungsraum</v>
      </c>
      <c r="L108" s="242">
        <v>2033.6</v>
      </c>
      <c r="M108" s="243">
        <v>1725.93</v>
      </c>
      <c r="N108" s="243">
        <v>13.33</v>
      </c>
      <c r="O108" s="244">
        <f t="shared" si="2"/>
        <v>1.178263313112351</v>
      </c>
      <c r="P108" s="243">
        <f t="shared" si="3"/>
        <v>15.70624996378764</v>
      </c>
    </row>
    <row r="109" spans="1:16">
      <c r="A109" s="205"/>
      <c r="B109" s="224"/>
      <c r="C109" s="225"/>
      <c r="D109">
        <v>70412</v>
      </c>
      <c r="E109" s="3" t="s">
        <v>487</v>
      </c>
      <c r="F109" s="237">
        <v>3</v>
      </c>
      <c r="G109" s="237" t="str">
        <f>VLOOKUP(D109,Raumtypologie!$A$3:$C$2095,3)</f>
        <v>Rural areas / thinly-populated area</v>
      </c>
      <c r="H109" s="237">
        <v>410</v>
      </c>
      <c r="I109" s="237" t="str">
        <f>VLOOKUP(D109,Raumtypologie!$L$3:$N$2095,3)</f>
        <v>Rural area (central)</v>
      </c>
      <c r="J109" s="237">
        <f>VLOOKUP($D109,Raumtypologie!$AA$3:$AD$279,3,FALSE)</f>
        <v>2</v>
      </c>
      <c r="K109" s="237" t="str">
        <f>VLOOKUP($D109,Raumtypologie!$AA$3:$AD$279,4,FALSE)</f>
        <v>touristisch</v>
      </c>
      <c r="L109" s="238">
        <v>322.89999999999998</v>
      </c>
      <c r="M109" s="239">
        <v>287.81</v>
      </c>
      <c r="N109" s="239">
        <v>12</v>
      </c>
      <c r="O109" s="240">
        <f t="shared" si="2"/>
        <v>1.1219207115805565</v>
      </c>
      <c r="P109" s="239">
        <f t="shared" si="3"/>
        <v>13.463048538966678</v>
      </c>
    </row>
    <row r="110" spans="1:16">
      <c r="A110" s="205"/>
      <c r="B110" s="224"/>
      <c r="C110" s="225"/>
      <c r="D110">
        <v>70413</v>
      </c>
      <c r="E110" s="3" t="s">
        <v>488</v>
      </c>
      <c r="F110" s="237">
        <v>3</v>
      </c>
      <c r="G110" s="237" t="str">
        <f>VLOOKUP(D110,Raumtypologie!$A$3:$C$2095,3)</f>
        <v>Rural areas / thinly-populated area</v>
      </c>
      <c r="H110" s="237">
        <v>410</v>
      </c>
      <c r="I110" s="237" t="str">
        <f>VLOOKUP(D110,Raumtypologie!$L$3:$N$2095,3)</f>
        <v>Rural area (central)</v>
      </c>
      <c r="J110" s="237">
        <f>VLOOKUP($D110,Raumtypologie!$AA$3:$AD$279,3,FALSE)</f>
        <v>1</v>
      </c>
      <c r="K110" s="237" t="str">
        <f>VLOOKUP($D110,Raumtypologie!$AA$3:$AD$279,4,FALSE)</f>
        <v>touristisch Verdichtungsraum</v>
      </c>
      <c r="L110" s="238">
        <v>957.6</v>
      </c>
      <c r="M110" s="239">
        <v>394.06</v>
      </c>
      <c r="N110" s="239">
        <v>11.58</v>
      </c>
      <c r="O110" s="240">
        <f t="shared" si="2"/>
        <v>2.4300867888138864</v>
      </c>
      <c r="P110" s="239">
        <f t="shared" si="3"/>
        <v>28.140405014464804</v>
      </c>
    </row>
    <row r="111" spans="1:16">
      <c r="A111" s="205"/>
      <c r="B111" s="224"/>
      <c r="C111" s="225"/>
      <c r="D111">
        <v>70414</v>
      </c>
      <c r="E111" s="3" t="s">
        <v>489</v>
      </c>
      <c r="F111" s="237">
        <v>3</v>
      </c>
      <c r="G111" s="237" t="str">
        <f>VLOOKUP(D111,Raumtypologie!$A$3:$C$2095,3)</f>
        <v>Rural areas / thinly-populated area</v>
      </c>
      <c r="H111" s="237">
        <v>410</v>
      </c>
      <c r="I111" s="237" t="str">
        <f>VLOOKUP(D111,Raumtypologie!$L$3:$N$2095,3)</f>
        <v>Rural area (central)</v>
      </c>
      <c r="J111" s="237">
        <f>VLOOKUP($D111,Raumtypologie!$AA$3:$AD$279,3,FALSE)</f>
        <v>2</v>
      </c>
      <c r="K111" s="237" t="str">
        <f>VLOOKUP($D111,Raumtypologie!$AA$3:$AD$279,4,FALSE)</f>
        <v>touristisch</v>
      </c>
      <c r="L111" s="238">
        <v>1646.9</v>
      </c>
      <c r="M111" s="239">
        <v>1257.69</v>
      </c>
      <c r="N111" s="239">
        <v>7.9</v>
      </c>
      <c r="O111" s="240">
        <f t="shared" si="2"/>
        <v>1.309464176386868</v>
      </c>
      <c r="P111" s="239">
        <f t="shared" si="3"/>
        <v>10.344766993456258</v>
      </c>
    </row>
    <row r="112" spans="1:16">
      <c r="A112" s="205"/>
      <c r="B112" s="224"/>
      <c r="C112" s="225"/>
      <c r="D112" s="241">
        <v>70415</v>
      </c>
      <c r="E112" s="253" t="s">
        <v>490</v>
      </c>
      <c r="F112" s="237">
        <v>3</v>
      </c>
      <c r="G112" s="237" t="str">
        <f>VLOOKUP(D112,Raumtypologie!$A$3:$C$2095,3)</f>
        <v>Rural areas / thinly-populated area</v>
      </c>
      <c r="H112" s="237">
        <v>420</v>
      </c>
      <c r="I112" s="237" t="str">
        <f>VLOOKUP(D112,Raumtypologie!$L$3:$N$2095,3)</f>
        <v>Rural area (intermdiate)</v>
      </c>
      <c r="J112" s="237">
        <f>VLOOKUP($D112,Raumtypologie!$AA$3:$AD$279,3,FALSE)</f>
        <v>2</v>
      </c>
      <c r="K112" s="237" t="str">
        <f>VLOOKUP($D112,Raumtypologie!$AA$3:$AD$279,4,FALSE)</f>
        <v>touristisch</v>
      </c>
      <c r="L112" s="242">
        <v>465.4</v>
      </c>
      <c r="M112" s="243">
        <v>235.12</v>
      </c>
      <c r="N112" s="243">
        <v>30.49</v>
      </c>
      <c r="O112" s="244">
        <f t="shared" si="2"/>
        <v>1.9794147669275262</v>
      </c>
      <c r="P112" s="243">
        <f t="shared" si="3"/>
        <v>60.352356243620271</v>
      </c>
    </row>
    <row r="113" spans="1:16">
      <c r="A113" s="205"/>
      <c r="B113" s="224"/>
      <c r="C113" s="225"/>
      <c r="D113">
        <v>70416</v>
      </c>
      <c r="E113" s="3" t="s">
        <v>491</v>
      </c>
      <c r="F113" s="237">
        <v>2</v>
      </c>
      <c r="G113" s="237" t="str">
        <f>VLOOKUP(D113,Raumtypologie!$A$3:$C$2095,3)</f>
        <v>Towns and suburbs / intermediate density area</v>
      </c>
      <c r="H113" s="237">
        <v>210</v>
      </c>
      <c r="I113" s="237" t="str">
        <f>VLOOKUP(D113,Raumtypologie!$L$3:$N$2095,3)</f>
        <v>Regional centres (central)</v>
      </c>
      <c r="J113" s="237">
        <f>VLOOKUP($D113,Raumtypologie!$AA$3:$AD$279,3,FALSE)</f>
        <v>1</v>
      </c>
      <c r="K113" s="237" t="str">
        <f>VLOOKUP($D113,Raumtypologie!$AA$3:$AD$279,4,FALSE)</f>
        <v>touristisch Verdichtungsraum</v>
      </c>
      <c r="L113" s="238">
        <v>957.6</v>
      </c>
      <c r="M113" s="239">
        <v>865.5</v>
      </c>
      <c r="N113" s="239">
        <v>20</v>
      </c>
      <c r="O113" s="240">
        <f t="shared" si="2"/>
        <v>1.1064124783362219</v>
      </c>
      <c r="P113" s="239">
        <f t="shared" si="3"/>
        <v>22.128249566724438</v>
      </c>
    </row>
    <row r="114" spans="1:16" ht="30">
      <c r="A114" s="205"/>
      <c r="B114" s="224"/>
      <c r="C114" s="225"/>
      <c r="D114">
        <v>70417</v>
      </c>
      <c r="E114" s="3" t="s">
        <v>492</v>
      </c>
      <c r="F114" s="237">
        <v>3</v>
      </c>
      <c r="G114" s="237" t="str">
        <f>VLOOKUP(D114,Raumtypologie!$A$3:$C$2095,3)</f>
        <v>Rural areas / thinly-populated area</v>
      </c>
      <c r="H114" s="237">
        <v>420</v>
      </c>
      <c r="I114" s="237" t="str">
        <f>VLOOKUP(D114,Raumtypologie!$L$3:$N$2095,3)</f>
        <v>Rural area (intermdiate)</v>
      </c>
      <c r="J114" s="237">
        <f>VLOOKUP($D114,Raumtypologie!$AA$3:$AD$279,3,FALSE)</f>
        <v>3</v>
      </c>
      <c r="K114" s="237" t="str">
        <f>VLOOKUP($D114,Raumtypologie!$AA$3:$AD$279,4,FALSE)</f>
        <v>ländlich</v>
      </c>
      <c r="L114" s="238">
        <v>465.4</v>
      </c>
      <c r="M114" s="239">
        <v>321.32</v>
      </c>
      <c r="N114" s="239">
        <v>11.17</v>
      </c>
      <c r="O114" s="240">
        <f t="shared" si="2"/>
        <v>1.448400348562181</v>
      </c>
      <c r="P114" s="239">
        <f t="shared" si="3"/>
        <v>16.178631893439562</v>
      </c>
    </row>
    <row r="115" spans="1:16">
      <c r="A115" s="205"/>
      <c r="B115" s="224"/>
      <c r="C115" s="225"/>
      <c r="D115">
        <v>70418</v>
      </c>
      <c r="E115" s="3" t="s">
        <v>493</v>
      </c>
      <c r="F115" s="237">
        <v>3</v>
      </c>
      <c r="G115" s="237" t="str">
        <f>VLOOKUP(D115,Raumtypologie!$A$3:$C$2095,3)</f>
        <v>Rural areas / thinly-populated area</v>
      </c>
      <c r="H115" s="237">
        <v>420</v>
      </c>
      <c r="I115" s="237" t="str">
        <f>VLOOKUP(D115,Raumtypologie!$L$3:$N$2095,3)</f>
        <v>Rural area (intermdiate)</v>
      </c>
      <c r="J115" s="237">
        <f>VLOOKUP($D115,Raumtypologie!$AA$3:$AD$279,3,FALSE)</f>
        <v>3</v>
      </c>
      <c r="K115" s="237" t="str">
        <f>VLOOKUP($D115,Raumtypologie!$AA$3:$AD$279,4,FALSE)</f>
        <v>ländlich</v>
      </c>
      <c r="L115" s="238">
        <v>322.89999999999998</v>
      </c>
      <c r="M115" s="239">
        <v>285.64</v>
      </c>
      <c r="N115" s="239">
        <v>18.89</v>
      </c>
      <c r="O115" s="240">
        <f t="shared" si="2"/>
        <v>1.1304439154180086</v>
      </c>
      <c r="P115" s="239">
        <f t="shared" si="3"/>
        <v>21.354085562246183</v>
      </c>
    </row>
    <row r="116" spans="1:16">
      <c r="A116" s="205"/>
      <c r="B116" s="224"/>
      <c r="C116" s="225"/>
      <c r="D116">
        <v>70419</v>
      </c>
      <c r="E116" s="3" t="s">
        <v>494</v>
      </c>
      <c r="F116" s="237">
        <v>3</v>
      </c>
      <c r="G116" s="237" t="str">
        <f>VLOOKUP(D116,Raumtypologie!$A$3:$C$2095,3)</f>
        <v>Rural areas / thinly-populated area</v>
      </c>
      <c r="H116" s="237">
        <v>420</v>
      </c>
      <c r="I116" s="237" t="str">
        <f>VLOOKUP(D116,Raumtypologie!$L$3:$N$2095,3)</f>
        <v>Rural area (intermdiate)</v>
      </c>
      <c r="J116" s="237">
        <f>VLOOKUP($D116,Raumtypologie!$AA$3:$AD$279,3,FALSE)</f>
        <v>2</v>
      </c>
      <c r="K116" s="237" t="str">
        <f>VLOOKUP($D116,Raumtypologie!$AA$3:$AD$279,4,FALSE)</f>
        <v>touristisch</v>
      </c>
      <c r="L116" s="238">
        <v>465.4</v>
      </c>
      <c r="M116" s="239">
        <v>315.17</v>
      </c>
      <c r="N116" s="239">
        <v>8.99</v>
      </c>
      <c r="O116" s="240">
        <f t="shared" si="2"/>
        <v>1.4766633880128184</v>
      </c>
      <c r="P116" s="239">
        <f t="shared" si="3"/>
        <v>13.275203858235237</v>
      </c>
    </row>
    <row r="117" spans="1:16">
      <c r="A117" s="205"/>
      <c r="B117" s="228"/>
      <c r="C117" s="229"/>
      <c r="D117" s="230">
        <v>70420</v>
      </c>
      <c r="E117" s="252" t="s">
        <v>495</v>
      </c>
      <c r="F117" s="231">
        <v>3</v>
      </c>
      <c r="G117" s="231" t="str">
        <f>VLOOKUP(D117,Raumtypologie!$A$3:$C$2095,3)</f>
        <v>Rural areas / thinly-populated area</v>
      </c>
      <c r="H117" s="231">
        <v>410</v>
      </c>
      <c r="I117" s="231" t="str">
        <f>VLOOKUP(D117,Raumtypologie!$L$3:$N$2095,3)</f>
        <v>Rural area (central)</v>
      </c>
      <c r="J117" s="231">
        <f>VLOOKUP($D117,Raumtypologie!$AA$3:$AD$279,3,FALSE)</f>
        <v>2</v>
      </c>
      <c r="K117" s="231" t="str">
        <f>VLOOKUP($D117,Raumtypologie!$AA$3:$AD$279,4,FALSE)</f>
        <v>touristisch</v>
      </c>
      <c r="L117" s="232">
        <v>409.9</v>
      </c>
      <c r="M117" s="233">
        <v>571.79</v>
      </c>
      <c r="N117" s="233">
        <v>4.93</v>
      </c>
      <c r="O117" s="234">
        <f t="shared" si="2"/>
        <v>0.71687157872645557</v>
      </c>
      <c r="P117" s="233">
        <f t="shared" si="3"/>
        <v>3.5341768831214257</v>
      </c>
    </row>
    <row r="118" spans="1:16">
      <c r="A118" s="205"/>
      <c r="B118" s="224" t="s">
        <v>496</v>
      </c>
      <c r="C118" s="225" t="s">
        <v>354</v>
      </c>
      <c r="E118" s="251" t="s">
        <v>386</v>
      </c>
      <c r="F118" s="235"/>
      <c r="G118" s="235"/>
      <c r="H118" s="235"/>
      <c r="I118" s="235"/>
      <c r="J118" s="235"/>
      <c r="K118" s="235"/>
      <c r="L118" s="236"/>
      <c r="M118" s="226"/>
      <c r="N118" s="226"/>
      <c r="O118" s="227"/>
      <c r="P118" s="226">
        <f t="shared" si="3"/>
        <v>0</v>
      </c>
    </row>
    <row r="119" spans="1:16">
      <c r="A119" s="205"/>
      <c r="B119" s="224"/>
      <c r="C119" s="225"/>
      <c r="D119">
        <v>70501</v>
      </c>
      <c r="E119" s="3" t="s">
        <v>497</v>
      </c>
      <c r="F119" s="237">
        <v>3</v>
      </c>
      <c r="G119" s="237" t="str">
        <f>VLOOKUP(D119,Raumtypologie!$A$3:$C$2095,3)</f>
        <v>Rural areas / thinly-populated area</v>
      </c>
      <c r="H119" s="237">
        <v>410</v>
      </c>
      <c r="I119" s="237" t="str">
        <f>VLOOKUP(D119,Raumtypologie!$L$3:$N$2095,3)</f>
        <v>Rural area (central)</v>
      </c>
      <c r="J119" s="237">
        <f>VLOOKUP($D119,Raumtypologie!$AA$3:$AD$279,3,FALSE)</f>
        <v>2</v>
      </c>
      <c r="K119" s="237" t="str">
        <f>VLOOKUP($D119,Raumtypologie!$AA$3:$AD$279,4,FALSE)</f>
        <v>touristisch</v>
      </c>
      <c r="L119" s="238">
        <v>371.6</v>
      </c>
      <c r="M119" s="239">
        <v>312.98</v>
      </c>
      <c r="N119" s="239">
        <v>10.3</v>
      </c>
      <c r="O119" s="240">
        <f t="shared" si="2"/>
        <v>1.1872963128634417</v>
      </c>
      <c r="P119" s="239">
        <f t="shared" si="3"/>
        <v>12.22915202249345</v>
      </c>
    </row>
    <row r="120" spans="1:16">
      <c r="A120" s="205"/>
      <c r="B120" s="224"/>
      <c r="C120" s="225"/>
      <c r="D120">
        <v>70502</v>
      </c>
      <c r="E120" s="3" t="s">
        <v>498</v>
      </c>
      <c r="F120" s="237">
        <v>2</v>
      </c>
      <c r="G120" s="237" t="str">
        <f>VLOOKUP(D120,Raumtypologie!$A$3:$C$2095,3)</f>
        <v>Towns and suburbs / intermediate density area</v>
      </c>
      <c r="H120" s="237">
        <v>103</v>
      </c>
      <c r="I120" s="237" t="str">
        <f>VLOOKUP(D120,Raumtypologie!$L$3:$N$2095,3)</f>
        <v>Urban centres (small)</v>
      </c>
      <c r="J120" s="237">
        <f>VLOOKUP($D120,Raumtypologie!$AA$3:$AD$279,3,FALSE)</f>
        <v>4</v>
      </c>
      <c r="K120" s="237" t="str">
        <f>VLOOKUP($D120,Raumtypologie!$AA$3:$AD$279,4,FALSE)</f>
        <v>Verdichtungsraum</v>
      </c>
      <c r="L120" s="238">
        <v>387.5</v>
      </c>
      <c r="M120" s="239">
        <v>339.65</v>
      </c>
      <c r="N120" s="239">
        <v>3.67</v>
      </c>
      <c r="O120" s="240">
        <f t="shared" si="2"/>
        <v>1.1408803179743854</v>
      </c>
      <c r="P120" s="239">
        <f t="shared" si="3"/>
        <v>4.1870307669659939</v>
      </c>
    </row>
    <row r="121" spans="1:16">
      <c r="A121" s="205"/>
      <c r="B121" s="224"/>
      <c r="C121" s="225"/>
      <c r="D121" s="241">
        <v>70503</v>
      </c>
      <c r="E121" s="253" t="s">
        <v>499</v>
      </c>
      <c r="F121" s="237">
        <v>2</v>
      </c>
      <c r="G121" s="237" t="str">
        <f>VLOOKUP(D121,Raumtypologie!$A$3:$C$2095,3)</f>
        <v>Towns and suburbs / intermediate density area</v>
      </c>
      <c r="H121" s="237">
        <v>103</v>
      </c>
      <c r="I121" s="237" t="str">
        <f>VLOOKUP(D121,Raumtypologie!$L$3:$N$2095,3)</f>
        <v>Urban centres (small)</v>
      </c>
      <c r="J121" s="237">
        <f>VLOOKUP($D121,Raumtypologie!$AA$3:$AD$279,3,FALSE)</f>
        <v>4</v>
      </c>
      <c r="K121" s="237" t="str">
        <f>VLOOKUP($D121,Raumtypologie!$AA$3:$AD$279,4,FALSE)</f>
        <v>Verdichtungsraum</v>
      </c>
      <c r="L121" s="242">
        <v>331.5</v>
      </c>
      <c r="M121" s="243">
        <v>346.08</v>
      </c>
      <c r="N121" s="243">
        <v>29.01</v>
      </c>
      <c r="O121" s="244">
        <f t="shared" si="2"/>
        <v>0.95787101248266304</v>
      </c>
      <c r="P121" s="243">
        <f t="shared" si="3"/>
        <v>27.787838072122057</v>
      </c>
    </row>
    <row r="122" spans="1:16">
      <c r="A122" s="205"/>
      <c r="B122" s="224"/>
      <c r="C122" s="225"/>
      <c r="D122">
        <v>70504</v>
      </c>
      <c r="E122" s="3" t="s">
        <v>500</v>
      </c>
      <c r="F122" s="237">
        <v>3</v>
      </c>
      <c r="G122" s="237" t="str">
        <f>VLOOKUP(D122,Raumtypologie!$A$3:$C$2095,3)</f>
        <v>Rural areas / thinly-populated area</v>
      </c>
      <c r="H122" s="237">
        <v>410</v>
      </c>
      <c r="I122" s="237" t="str">
        <f>VLOOKUP(D122,Raumtypologie!$L$3:$N$2095,3)</f>
        <v>Rural area (central)</v>
      </c>
      <c r="J122" s="237">
        <f>VLOOKUP($D122,Raumtypologie!$AA$3:$AD$279,3,FALSE)</f>
        <v>3</v>
      </c>
      <c r="K122" s="237" t="str">
        <f>VLOOKUP($D122,Raumtypologie!$AA$3:$AD$279,4,FALSE)</f>
        <v>ländlich</v>
      </c>
      <c r="L122" s="238">
        <v>243</v>
      </c>
      <c r="M122" s="239">
        <v>203.8</v>
      </c>
      <c r="N122" s="239">
        <v>2.0099999999999998</v>
      </c>
      <c r="O122" s="240">
        <f t="shared" si="2"/>
        <v>1.1923454367026496</v>
      </c>
      <c r="P122" s="239">
        <f t="shared" si="3"/>
        <v>2.3966143277723253</v>
      </c>
    </row>
    <row r="123" spans="1:16">
      <c r="A123" s="205"/>
      <c r="B123" s="224"/>
      <c r="C123" s="225"/>
      <c r="D123">
        <v>70505</v>
      </c>
      <c r="E123" s="3" t="s">
        <v>501</v>
      </c>
      <c r="F123" s="237">
        <v>3</v>
      </c>
      <c r="G123" s="237" t="str">
        <f>VLOOKUP(D123,Raumtypologie!$A$3:$C$2095,3)</f>
        <v>Rural areas / thinly-populated area</v>
      </c>
      <c r="H123" s="237">
        <v>410</v>
      </c>
      <c r="I123" s="237" t="str">
        <f>VLOOKUP(D123,Raumtypologie!$L$3:$N$2095,3)</f>
        <v>Rural area (central)</v>
      </c>
      <c r="J123" s="237">
        <f>VLOOKUP($D123,Raumtypologie!$AA$3:$AD$279,3,FALSE)</f>
        <v>3</v>
      </c>
      <c r="K123" s="237" t="str">
        <f>VLOOKUP($D123,Raumtypologie!$AA$3:$AD$279,4,FALSE)</f>
        <v>ländlich</v>
      </c>
      <c r="L123" s="238">
        <v>338.4</v>
      </c>
      <c r="M123" s="239">
        <v>322.33</v>
      </c>
      <c r="N123" s="239">
        <v>17.45</v>
      </c>
      <c r="O123" s="240">
        <f t="shared" si="2"/>
        <v>1.0498557379083548</v>
      </c>
      <c r="P123" s="239">
        <f t="shared" si="3"/>
        <v>18.319982626500792</v>
      </c>
    </row>
    <row r="124" spans="1:16">
      <c r="A124" s="205"/>
      <c r="B124" s="224"/>
      <c r="C124" s="225"/>
      <c r="D124">
        <v>70506</v>
      </c>
      <c r="E124" s="3" t="s">
        <v>502</v>
      </c>
      <c r="F124" s="237">
        <v>2</v>
      </c>
      <c r="G124" s="237" t="str">
        <f>VLOOKUP(D124,Raumtypologie!$A$3:$C$2095,3)</f>
        <v>Towns and suburbs / intermediate density area</v>
      </c>
      <c r="H124" s="237">
        <v>410</v>
      </c>
      <c r="I124" s="237" t="str">
        <f>VLOOKUP(D124,Raumtypologie!$L$3:$N$2095,3)</f>
        <v>Rural area (central)</v>
      </c>
      <c r="J124" s="237">
        <f>VLOOKUP($D124,Raumtypologie!$AA$3:$AD$279,3,FALSE)</f>
        <v>4</v>
      </c>
      <c r="K124" s="237" t="str">
        <f>VLOOKUP($D124,Raumtypologie!$AA$3:$AD$279,4,FALSE)</f>
        <v>Verdichtungsraum</v>
      </c>
      <c r="L124" s="238">
        <v>424.7</v>
      </c>
      <c r="M124" s="239">
        <v>338.56</v>
      </c>
      <c r="N124" s="239">
        <v>5.21</v>
      </c>
      <c r="O124" s="240">
        <f t="shared" si="2"/>
        <v>1.2544305293005671</v>
      </c>
      <c r="P124" s="239">
        <f t="shared" si="3"/>
        <v>6.5355830576559546</v>
      </c>
    </row>
    <row r="125" spans="1:16">
      <c r="A125" s="205"/>
      <c r="B125" s="224"/>
      <c r="C125" s="225"/>
      <c r="D125" s="241">
        <v>70508</v>
      </c>
      <c r="E125" s="253" t="s">
        <v>503</v>
      </c>
      <c r="F125" s="237">
        <v>2</v>
      </c>
      <c r="G125" s="237" t="str">
        <f>VLOOKUP(D125,Raumtypologie!$A$3:$C$2095,3)</f>
        <v>Towns and suburbs / intermediate density area</v>
      </c>
      <c r="H125" s="237">
        <v>410</v>
      </c>
      <c r="I125" s="237" t="str">
        <f>VLOOKUP(D125,Raumtypologie!$L$3:$N$2095,3)</f>
        <v>Rural area (central)</v>
      </c>
      <c r="J125" s="237">
        <f>VLOOKUP($D125,Raumtypologie!$AA$3:$AD$279,3,FALSE)</f>
        <v>4</v>
      </c>
      <c r="K125" s="237" t="str">
        <f>VLOOKUP($D125,Raumtypologie!$AA$3:$AD$279,4,FALSE)</f>
        <v>Verdichtungsraum</v>
      </c>
      <c r="L125" s="242">
        <v>525.1</v>
      </c>
      <c r="M125" s="243">
        <v>316.06</v>
      </c>
      <c r="N125" s="243">
        <v>12.29</v>
      </c>
      <c r="O125" s="244">
        <f t="shared" si="2"/>
        <v>1.6613934063152567</v>
      </c>
      <c r="P125" s="243">
        <f t="shared" si="3"/>
        <v>20.418524963614502</v>
      </c>
    </row>
    <row r="126" spans="1:16">
      <c r="A126" s="205"/>
      <c r="B126" s="224"/>
      <c r="C126" s="225"/>
      <c r="D126">
        <v>70509</v>
      </c>
      <c r="E126" s="3" t="s">
        <v>504</v>
      </c>
      <c r="F126" s="237">
        <v>3</v>
      </c>
      <c r="G126" s="237" t="str">
        <f>VLOOKUP(D126,Raumtypologie!$A$3:$C$2095,3)</f>
        <v>Rural areas / thinly-populated area</v>
      </c>
      <c r="H126" s="237">
        <v>410</v>
      </c>
      <c r="I126" s="237" t="str">
        <f>VLOOKUP(D126,Raumtypologie!$L$3:$N$2095,3)</f>
        <v>Rural area (central)</v>
      </c>
      <c r="J126" s="237">
        <f>VLOOKUP($D126,Raumtypologie!$AA$3:$AD$279,3,FALSE)</f>
        <v>2</v>
      </c>
      <c r="K126" s="237" t="str">
        <f>VLOOKUP($D126,Raumtypologie!$AA$3:$AD$279,4,FALSE)</f>
        <v>touristisch</v>
      </c>
      <c r="L126" s="238">
        <v>839.6</v>
      </c>
      <c r="M126" s="239">
        <v>670.24</v>
      </c>
      <c r="N126" s="239">
        <v>7.06</v>
      </c>
      <c r="O126" s="240">
        <f t="shared" si="2"/>
        <v>1.252685605156362</v>
      </c>
      <c r="P126" s="239">
        <f t="shared" si="3"/>
        <v>8.8439603724039149</v>
      </c>
    </row>
    <row r="127" spans="1:16">
      <c r="A127" s="205"/>
      <c r="B127" s="224"/>
      <c r="C127" s="225"/>
      <c r="D127">
        <v>70510</v>
      </c>
      <c r="E127" s="3" t="s">
        <v>505</v>
      </c>
      <c r="F127" s="237">
        <v>3</v>
      </c>
      <c r="G127" s="237" t="str">
        <f>VLOOKUP(D127,Raumtypologie!$A$3:$C$2095,3)</f>
        <v>Rural areas / thinly-populated area</v>
      </c>
      <c r="H127" s="237">
        <v>410</v>
      </c>
      <c r="I127" s="237" t="str">
        <f>VLOOKUP(D127,Raumtypologie!$L$3:$N$2095,3)</f>
        <v>Rural area (central)</v>
      </c>
      <c r="J127" s="237">
        <f>VLOOKUP($D127,Raumtypologie!$AA$3:$AD$279,3,FALSE)</f>
        <v>3</v>
      </c>
      <c r="K127" s="237" t="str">
        <f>VLOOKUP($D127,Raumtypologie!$AA$3:$AD$279,4,FALSE)</f>
        <v>ländlich</v>
      </c>
      <c r="L127" s="238">
        <v>295.5</v>
      </c>
      <c r="M127" s="239">
        <v>196.6</v>
      </c>
      <c r="N127" s="239">
        <v>12</v>
      </c>
      <c r="O127" s="240">
        <f t="shared" si="2"/>
        <v>1.5030518819938963</v>
      </c>
      <c r="P127" s="239">
        <f t="shared" si="3"/>
        <v>18.036622583926757</v>
      </c>
    </row>
    <row r="128" spans="1:16">
      <c r="A128" s="205"/>
      <c r="B128" s="224"/>
      <c r="C128" s="225"/>
      <c r="D128">
        <v>70511</v>
      </c>
      <c r="E128" s="3" t="s">
        <v>506</v>
      </c>
      <c r="F128" s="237">
        <v>2</v>
      </c>
      <c r="G128" s="237" t="str">
        <f>VLOOKUP(D128,Raumtypologie!$A$3:$C$2095,3)</f>
        <v>Towns and suburbs / intermediate density area</v>
      </c>
      <c r="H128" s="237">
        <v>103</v>
      </c>
      <c r="I128" s="237" t="str">
        <f>VLOOKUP(D128,Raumtypologie!$L$3:$N$2095,3)</f>
        <v>Urban centres (small)</v>
      </c>
      <c r="J128" s="237">
        <f>VLOOKUP($D128,Raumtypologie!$AA$3:$AD$279,3,FALSE)</f>
        <v>4</v>
      </c>
      <c r="K128" s="237" t="str">
        <f>VLOOKUP($D128,Raumtypologie!$AA$3:$AD$279,4,FALSE)</f>
        <v>Verdichtungsraum</v>
      </c>
      <c r="L128" s="238">
        <v>405.3</v>
      </c>
      <c r="M128" s="239">
        <v>294.86</v>
      </c>
      <c r="N128" s="239">
        <v>13.33</v>
      </c>
      <c r="O128" s="240">
        <f t="shared" si="2"/>
        <v>1.374550634199281</v>
      </c>
      <c r="P128" s="239">
        <f t="shared" si="3"/>
        <v>18.322759953876417</v>
      </c>
    </row>
    <row r="129" spans="1:16">
      <c r="A129" s="205"/>
      <c r="B129" s="224"/>
      <c r="C129" s="225"/>
      <c r="D129" s="241">
        <v>70512</v>
      </c>
      <c r="E129" s="253" t="s">
        <v>507</v>
      </c>
      <c r="F129" s="237">
        <v>2</v>
      </c>
      <c r="G129" s="237" t="str">
        <f>VLOOKUP(D129,Raumtypologie!$A$3:$C$2095,3)</f>
        <v>Towns and suburbs / intermediate density area</v>
      </c>
      <c r="H129" s="237">
        <v>410</v>
      </c>
      <c r="I129" s="237" t="str">
        <f>VLOOKUP(D129,Raumtypologie!$L$3:$N$2095,3)</f>
        <v>Rural area (central)</v>
      </c>
      <c r="J129" s="237">
        <f>VLOOKUP($D129,Raumtypologie!$AA$3:$AD$279,3,FALSE)</f>
        <v>4</v>
      </c>
      <c r="K129" s="237" t="str">
        <f>VLOOKUP($D129,Raumtypologie!$AA$3:$AD$279,4,FALSE)</f>
        <v>Verdichtungsraum</v>
      </c>
      <c r="L129" s="242">
        <v>383.3</v>
      </c>
      <c r="M129" s="243">
        <v>329.76</v>
      </c>
      <c r="N129" s="243">
        <v>21.77</v>
      </c>
      <c r="O129" s="244">
        <f t="shared" si="2"/>
        <v>1.162360504609413</v>
      </c>
      <c r="P129" s="243">
        <f t="shared" si="3"/>
        <v>25.304588185346919</v>
      </c>
    </row>
    <row r="130" spans="1:16">
      <c r="A130" s="205"/>
      <c r="B130" s="224"/>
      <c r="C130" s="225"/>
      <c r="D130">
        <v>70513</v>
      </c>
      <c r="E130" s="3" t="s">
        <v>354</v>
      </c>
      <c r="F130" s="237">
        <v>2</v>
      </c>
      <c r="G130" s="237" t="str">
        <f>VLOOKUP(D130,Raumtypologie!$A$3:$C$2095,3)</f>
        <v>Towns and suburbs / intermediate density area</v>
      </c>
      <c r="H130" s="237">
        <v>103</v>
      </c>
      <c r="I130" s="237" t="str">
        <f>VLOOKUP(D130,Raumtypologie!$L$3:$N$2095,3)</f>
        <v>Urban centres (small)</v>
      </c>
      <c r="J130" s="237">
        <f>VLOOKUP($D130,Raumtypologie!$AA$3:$AD$279,3,FALSE)</f>
        <v>4</v>
      </c>
      <c r="K130" s="237" t="str">
        <f>VLOOKUP($D130,Raumtypologie!$AA$3:$AD$279,4,FALSE)</f>
        <v>Verdichtungsraum</v>
      </c>
      <c r="L130" s="238">
        <v>677.3</v>
      </c>
      <c r="M130" s="239">
        <v>601.64</v>
      </c>
      <c r="N130" s="239">
        <v>6.63</v>
      </c>
      <c r="O130" s="240">
        <f t="shared" si="2"/>
        <v>1.1257562662057043</v>
      </c>
      <c r="P130" s="239">
        <f t="shared" si="3"/>
        <v>7.4637640449438196</v>
      </c>
    </row>
    <row r="131" spans="1:16">
      <c r="A131" s="205"/>
      <c r="B131" s="224"/>
      <c r="C131" s="225"/>
      <c r="D131">
        <v>70514</v>
      </c>
      <c r="E131" s="3" t="s">
        <v>508</v>
      </c>
      <c r="F131" s="237">
        <v>2</v>
      </c>
      <c r="G131" s="237" t="str">
        <f>VLOOKUP(D131,Raumtypologie!$A$3:$C$2095,3)</f>
        <v>Towns and suburbs / intermediate density area</v>
      </c>
      <c r="H131" s="237">
        <v>410</v>
      </c>
      <c r="I131" s="237" t="str">
        <f>VLOOKUP(D131,Raumtypologie!$L$3:$N$2095,3)</f>
        <v>Rural area (central)</v>
      </c>
      <c r="J131" s="237">
        <f>VLOOKUP($D131,Raumtypologie!$AA$3:$AD$279,3,FALSE)</f>
        <v>4</v>
      </c>
      <c r="K131" s="237" t="str">
        <f>VLOOKUP($D131,Raumtypologie!$AA$3:$AD$279,4,FALSE)</f>
        <v>Verdichtungsraum</v>
      </c>
      <c r="L131" s="238">
        <v>417.1</v>
      </c>
      <c r="M131" s="239">
        <v>376.32</v>
      </c>
      <c r="N131" s="239">
        <v>27.21</v>
      </c>
      <c r="O131" s="240">
        <f t="shared" si="2"/>
        <v>1.1083652210884354</v>
      </c>
      <c r="P131" s="239">
        <f t="shared" si="3"/>
        <v>30.158617665816326</v>
      </c>
    </row>
    <row r="132" spans="1:16">
      <c r="A132" s="205"/>
      <c r="B132" s="224"/>
      <c r="C132" s="225"/>
      <c r="D132">
        <v>70515</v>
      </c>
      <c r="E132" s="3" t="s">
        <v>509</v>
      </c>
      <c r="F132" s="237">
        <v>3</v>
      </c>
      <c r="G132" s="237" t="str">
        <f>VLOOKUP(D132,Raumtypologie!$A$3:$C$2095,3)</f>
        <v>Rural areas / thinly-populated area</v>
      </c>
      <c r="H132" s="237">
        <v>410</v>
      </c>
      <c r="I132" s="237" t="str">
        <f>VLOOKUP(D132,Raumtypologie!$L$3:$N$2095,3)</f>
        <v>Rural area (central)</v>
      </c>
      <c r="J132" s="237">
        <f>VLOOKUP($D132,Raumtypologie!$AA$3:$AD$279,3,FALSE)</f>
        <v>4</v>
      </c>
      <c r="K132" s="237" t="str">
        <f>VLOOKUP($D132,Raumtypologie!$AA$3:$AD$279,4,FALSE)</f>
        <v>Verdichtungsraum</v>
      </c>
      <c r="L132" s="238">
        <v>391.6</v>
      </c>
      <c r="M132" s="239">
        <v>307.05</v>
      </c>
      <c r="N132" s="239">
        <v>27.8</v>
      </c>
      <c r="O132" s="240">
        <f t="shared" si="2"/>
        <v>1.2753623188405798</v>
      </c>
      <c r="P132" s="239">
        <f t="shared" si="3"/>
        <v>35.455072463768118</v>
      </c>
    </row>
    <row r="133" spans="1:16">
      <c r="A133" s="205"/>
      <c r="B133" s="224"/>
      <c r="C133" s="225"/>
      <c r="D133" s="241">
        <v>70516</v>
      </c>
      <c r="E133" s="253" t="s">
        <v>510</v>
      </c>
      <c r="F133" s="237">
        <v>3</v>
      </c>
      <c r="G133" s="237" t="str">
        <f>VLOOKUP(D133,Raumtypologie!$A$3:$C$2095,3)</f>
        <v>Rural areas / thinly-populated area</v>
      </c>
      <c r="H133" s="237">
        <v>410</v>
      </c>
      <c r="I133" s="237" t="str">
        <f>VLOOKUP(D133,Raumtypologie!$L$3:$N$2095,3)</f>
        <v>Rural area (central)</v>
      </c>
      <c r="J133" s="237">
        <f>VLOOKUP($D133,Raumtypologie!$AA$3:$AD$279,3,FALSE)</f>
        <v>3</v>
      </c>
      <c r="K133" s="237" t="str">
        <f>VLOOKUP($D133,Raumtypologie!$AA$3:$AD$279,4,FALSE)</f>
        <v>ländlich</v>
      </c>
      <c r="L133" s="242">
        <v>387.5</v>
      </c>
      <c r="M133" s="243">
        <v>233.25</v>
      </c>
      <c r="N133" s="243">
        <v>21.57</v>
      </c>
      <c r="O133" s="244">
        <f t="shared" si="2"/>
        <v>1.6613076098606645</v>
      </c>
      <c r="P133" s="243">
        <f t="shared" si="3"/>
        <v>35.834405144694536</v>
      </c>
    </row>
    <row r="134" spans="1:16">
      <c r="A134" s="205"/>
      <c r="B134" s="224"/>
      <c r="C134" s="225"/>
      <c r="D134">
        <v>70517</v>
      </c>
      <c r="E134" s="3" t="s">
        <v>511</v>
      </c>
      <c r="F134" s="237">
        <v>3</v>
      </c>
      <c r="G134" s="237" t="str">
        <f>VLOOKUP(D134,Raumtypologie!$A$3:$C$2095,3)</f>
        <v>Rural areas / thinly-populated area</v>
      </c>
      <c r="H134" s="237">
        <v>410</v>
      </c>
      <c r="I134" s="237" t="str">
        <f>VLOOKUP(D134,Raumtypologie!$L$3:$N$2095,3)</f>
        <v>Rural area (central)</v>
      </c>
      <c r="J134" s="237">
        <f>VLOOKUP($D134,Raumtypologie!$AA$3:$AD$279,3,FALSE)</f>
        <v>4</v>
      </c>
      <c r="K134" s="237" t="str">
        <f>VLOOKUP($D134,Raumtypologie!$AA$3:$AD$279,4,FALSE)</f>
        <v>Verdichtungsraum</v>
      </c>
      <c r="L134" s="238">
        <v>554.20000000000005</v>
      </c>
      <c r="M134" s="239">
        <v>387.61</v>
      </c>
      <c r="N134" s="239">
        <v>17.690000000000001</v>
      </c>
      <c r="O134" s="240">
        <f t="shared" si="2"/>
        <v>1.4297876731766468</v>
      </c>
      <c r="P134" s="239">
        <f t="shared" si="3"/>
        <v>25.292943938494883</v>
      </c>
    </row>
    <row r="135" spans="1:16">
      <c r="A135" s="205"/>
      <c r="B135" s="224"/>
      <c r="C135" s="225"/>
      <c r="D135">
        <v>70518</v>
      </c>
      <c r="E135" s="3" t="s">
        <v>512</v>
      </c>
      <c r="F135" s="237">
        <v>2</v>
      </c>
      <c r="G135" s="237" t="str">
        <f>VLOOKUP(D135,Raumtypologie!$A$3:$C$2095,3)</f>
        <v>Towns and suburbs / intermediate density area</v>
      </c>
      <c r="H135" s="237">
        <v>410</v>
      </c>
      <c r="I135" s="237" t="str">
        <f>VLOOKUP(D135,Raumtypologie!$L$3:$N$2095,3)</f>
        <v>Rural area (central)</v>
      </c>
      <c r="J135" s="237">
        <f>VLOOKUP($D135,Raumtypologie!$AA$3:$AD$279,3,FALSE)</f>
        <v>4</v>
      </c>
      <c r="K135" s="237" t="str">
        <f>VLOOKUP($D135,Raumtypologie!$AA$3:$AD$279,4,FALSE)</f>
        <v>Verdichtungsraum</v>
      </c>
      <c r="L135" s="238">
        <v>295.5</v>
      </c>
      <c r="M135" s="239">
        <v>367.94</v>
      </c>
      <c r="N135" s="239">
        <v>12.91</v>
      </c>
      <c r="O135" s="240">
        <f t="shared" ref="O135:O197" si="4">L135/M135</f>
        <v>0.80312007392509643</v>
      </c>
      <c r="P135" s="239">
        <f t="shared" ref="P135:P198" si="5">IF(M135="keine Angabe",N135,O135*N135)</f>
        <v>10.368280154372995</v>
      </c>
    </row>
    <row r="136" spans="1:16">
      <c r="A136" s="205"/>
      <c r="B136" s="224"/>
      <c r="C136" s="225"/>
      <c r="D136">
        <v>70519</v>
      </c>
      <c r="E136" s="3" t="s">
        <v>513</v>
      </c>
      <c r="F136" s="237">
        <v>3</v>
      </c>
      <c r="G136" s="237" t="str">
        <f>VLOOKUP(D136,Raumtypologie!$A$3:$C$2095,3)</f>
        <v>Rural areas / thinly-populated area</v>
      </c>
      <c r="H136" s="237">
        <v>410</v>
      </c>
      <c r="I136" s="237" t="str">
        <f>VLOOKUP(D136,Raumtypologie!$L$3:$N$2095,3)</f>
        <v>Rural area (central)</v>
      </c>
      <c r="J136" s="237">
        <f>VLOOKUP($D136,Raumtypologie!$AA$3:$AD$279,3,FALSE)</f>
        <v>3</v>
      </c>
      <c r="K136" s="237" t="str">
        <f>VLOOKUP($D136,Raumtypologie!$AA$3:$AD$279,4,FALSE)</f>
        <v>ländlich</v>
      </c>
      <c r="L136" s="238">
        <v>295.5</v>
      </c>
      <c r="M136" s="239">
        <v>237.84</v>
      </c>
      <c r="N136" s="239">
        <v>5.12</v>
      </c>
      <c r="O136" s="240">
        <f t="shared" si="4"/>
        <v>1.2424318869828457</v>
      </c>
      <c r="P136" s="239">
        <f t="shared" si="5"/>
        <v>6.3612512613521703</v>
      </c>
    </row>
    <row r="137" spans="1:16">
      <c r="A137" s="205"/>
      <c r="B137" s="224"/>
      <c r="C137" s="225"/>
      <c r="D137" s="241">
        <v>70520</v>
      </c>
      <c r="E137" s="253" t="s">
        <v>514</v>
      </c>
      <c r="F137" s="237">
        <v>2</v>
      </c>
      <c r="G137" s="237" t="str">
        <f>VLOOKUP(D137,Raumtypologie!$A$3:$C$2095,3)</f>
        <v>Towns and suburbs / intermediate density area</v>
      </c>
      <c r="H137" s="237">
        <v>410</v>
      </c>
      <c r="I137" s="237" t="str">
        <f>VLOOKUP(D137,Raumtypologie!$L$3:$N$2095,3)</f>
        <v>Rural area (central)</v>
      </c>
      <c r="J137" s="237">
        <f>VLOOKUP($D137,Raumtypologie!$AA$3:$AD$279,3,FALSE)</f>
        <v>4</v>
      </c>
      <c r="K137" s="237" t="str">
        <f>VLOOKUP($D137,Raumtypologie!$AA$3:$AD$279,4,FALSE)</f>
        <v>Verdichtungsraum</v>
      </c>
      <c r="L137" s="242">
        <v>443.3</v>
      </c>
      <c r="M137" s="243">
        <v>366.37</v>
      </c>
      <c r="N137" s="243">
        <v>24.71</v>
      </c>
      <c r="O137" s="244">
        <f t="shared" si="4"/>
        <v>1.2099789829953327</v>
      </c>
      <c r="P137" s="243">
        <f t="shared" si="5"/>
        <v>29.89858066981467</v>
      </c>
    </row>
    <row r="138" spans="1:16">
      <c r="A138" s="205"/>
      <c r="B138" s="224"/>
      <c r="C138" s="225"/>
      <c r="D138">
        <v>70521</v>
      </c>
      <c r="E138" s="3" t="s">
        <v>515</v>
      </c>
      <c r="F138" s="237">
        <v>2</v>
      </c>
      <c r="G138" s="237" t="str">
        <f>VLOOKUP(D138,Raumtypologie!$A$3:$C$2095,3)</f>
        <v>Towns and suburbs / intermediate density area</v>
      </c>
      <c r="H138" s="237">
        <v>410</v>
      </c>
      <c r="I138" s="237" t="str">
        <f>VLOOKUP(D138,Raumtypologie!$L$3:$N$2095,3)</f>
        <v>Rural area (central)</v>
      </c>
      <c r="J138" s="237">
        <f>VLOOKUP($D138,Raumtypologie!$AA$3:$AD$279,3,FALSE)</f>
        <v>4</v>
      </c>
      <c r="K138" s="237" t="str">
        <f>VLOOKUP($D138,Raumtypologie!$AA$3:$AD$279,4,FALSE)</f>
        <v>Verdichtungsraum</v>
      </c>
      <c r="L138" s="238">
        <v>383.3</v>
      </c>
      <c r="M138" s="239"/>
      <c r="N138" s="239"/>
      <c r="O138" s="240"/>
      <c r="P138" s="239">
        <f t="shared" si="5"/>
        <v>0</v>
      </c>
    </row>
    <row r="139" spans="1:16">
      <c r="A139" s="205"/>
      <c r="B139" s="224"/>
      <c r="C139" s="225"/>
      <c r="D139">
        <v>70522</v>
      </c>
      <c r="E139" s="3" t="s">
        <v>516</v>
      </c>
      <c r="F139" s="237">
        <v>2</v>
      </c>
      <c r="G139" s="237" t="str">
        <f>VLOOKUP(D139,Raumtypologie!$A$3:$C$2095,3)</f>
        <v>Towns and suburbs / intermediate density area</v>
      </c>
      <c r="H139" s="237">
        <v>410</v>
      </c>
      <c r="I139" s="237" t="str">
        <f>VLOOKUP(D139,Raumtypologie!$L$3:$N$2095,3)</f>
        <v>Rural area (central)</v>
      </c>
      <c r="J139" s="237">
        <f>VLOOKUP($D139,Raumtypologie!$AA$3:$AD$279,3,FALSE)</f>
        <v>4</v>
      </c>
      <c r="K139" s="237" t="str">
        <f>VLOOKUP($D139,Raumtypologie!$AA$3:$AD$279,4,FALSE)</f>
        <v>Verdichtungsraum</v>
      </c>
      <c r="L139" s="238">
        <v>371.6</v>
      </c>
      <c r="M139" s="239">
        <v>421.32</v>
      </c>
      <c r="N139" s="239">
        <v>11.18</v>
      </c>
      <c r="O139" s="240">
        <f t="shared" si="4"/>
        <v>0.88198993639039214</v>
      </c>
      <c r="P139" s="239">
        <f t="shared" si="5"/>
        <v>9.8606474888445845</v>
      </c>
    </row>
    <row r="140" spans="1:16">
      <c r="A140" s="205"/>
      <c r="B140" s="224"/>
      <c r="C140" s="225"/>
      <c r="D140">
        <v>70523</v>
      </c>
      <c r="E140" s="3" t="s">
        <v>517</v>
      </c>
      <c r="F140" s="237">
        <v>3</v>
      </c>
      <c r="G140" s="237" t="str">
        <f>VLOOKUP(D140,Raumtypologie!$A$3:$C$2095,3)</f>
        <v>Rural areas / thinly-populated area</v>
      </c>
      <c r="H140" s="237">
        <v>410</v>
      </c>
      <c r="I140" s="237" t="str">
        <f>VLOOKUP(D140,Raumtypologie!$L$3:$N$2095,3)</f>
        <v>Rural area (central)</v>
      </c>
      <c r="J140" s="237">
        <f>VLOOKUP($D140,Raumtypologie!$AA$3:$AD$279,3,FALSE)</f>
        <v>3</v>
      </c>
      <c r="K140" s="237" t="str">
        <f>VLOOKUP($D140,Raumtypologie!$AA$3:$AD$279,4,FALSE)</f>
        <v>ländlich</v>
      </c>
      <c r="L140" s="238">
        <v>304.3</v>
      </c>
      <c r="M140" s="239">
        <v>222.74</v>
      </c>
      <c r="N140" s="239">
        <v>7.82</v>
      </c>
      <c r="O140" s="240">
        <f t="shared" si="4"/>
        <v>1.3661668312831103</v>
      </c>
      <c r="P140" s="239">
        <f t="shared" si="5"/>
        <v>10.683424620633923</v>
      </c>
    </row>
    <row r="141" spans="1:16" ht="30">
      <c r="A141" s="205"/>
      <c r="B141" s="224"/>
      <c r="C141" s="225"/>
      <c r="D141" s="241">
        <v>70524</v>
      </c>
      <c r="E141" s="253" t="s">
        <v>518</v>
      </c>
      <c r="F141" s="237">
        <v>3</v>
      </c>
      <c r="G141" s="237" t="str">
        <f>VLOOKUP(D141,Raumtypologie!$A$3:$C$2095,3)</f>
        <v>Rural areas / thinly-populated area</v>
      </c>
      <c r="H141" s="237">
        <v>410</v>
      </c>
      <c r="I141" s="237" t="str">
        <f>VLOOKUP(D141,Raumtypologie!$L$3:$N$2095,3)</f>
        <v>Rural area (central)</v>
      </c>
      <c r="J141" s="237">
        <f>VLOOKUP($D141,Raumtypologie!$AA$3:$AD$279,3,FALSE)</f>
        <v>2</v>
      </c>
      <c r="K141" s="237" t="str">
        <f>VLOOKUP($D141,Raumtypologie!$AA$3:$AD$279,4,FALSE)</f>
        <v>touristisch</v>
      </c>
      <c r="L141" s="242">
        <v>331.5</v>
      </c>
      <c r="M141" s="243">
        <v>295.91000000000003</v>
      </c>
      <c r="N141" s="243">
        <v>7.79</v>
      </c>
      <c r="O141" s="244">
        <f t="shared" si="4"/>
        <v>1.1202730559967558</v>
      </c>
      <c r="P141" s="243">
        <f t="shared" si="5"/>
        <v>8.7269271062147276</v>
      </c>
    </row>
    <row r="142" spans="1:16">
      <c r="A142" s="205"/>
      <c r="B142" s="224"/>
      <c r="C142" s="225"/>
      <c r="D142">
        <v>70525</v>
      </c>
      <c r="E142" s="3" t="s">
        <v>519</v>
      </c>
      <c r="F142" s="237">
        <v>3</v>
      </c>
      <c r="G142" s="237" t="str">
        <f>VLOOKUP(D142,Raumtypologie!$A$3:$C$2095,3)</f>
        <v>Rural areas / thinly-populated area</v>
      </c>
      <c r="H142" s="237">
        <v>410</v>
      </c>
      <c r="I142" s="237" t="str">
        <f>VLOOKUP(D142,Raumtypologie!$L$3:$N$2095,3)</f>
        <v>Rural area (central)</v>
      </c>
      <c r="J142" s="237">
        <f>VLOOKUP($D142,Raumtypologie!$AA$3:$AD$279,3,FALSE)</f>
        <v>3</v>
      </c>
      <c r="K142" s="237" t="str">
        <f>VLOOKUP($D142,Raumtypologie!$AA$3:$AD$279,4,FALSE)</f>
        <v>ländlich</v>
      </c>
      <c r="L142" s="238">
        <v>353.7</v>
      </c>
      <c r="M142" s="239">
        <v>307.61</v>
      </c>
      <c r="N142" s="239">
        <v>11.89</v>
      </c>
      <c r="O142" s="240">
        <f t="shared" si="4"/>
        <v>1.1498325802152074</v>
      </c>
      <c r="P142" s="239">
        <f t="shared" si="5"/>
        <v>13.671509378758817</v>
      </c>
    </row>
    <row r="143" spans="1:16">
      <c r="A143" s="205"/>
      <c r="B143" s="224"/>
      <c r="C143" s="225"/>
      <c r="D143">
        <v>70526</v>
      </c>
      <c r="E143" s="3" t="s">
        <v>520</v>
      </c>
      <c r="F143" s="237">
        <v>3</v>
      </c>
      <c r="G143" s="237" t="str">
        <f>VLOOKUP(D143,Raumtypologie!$A$3:$C$2095,3)</f>
        <v>Rural areas / thinly-populated area</v>
      </c>
      <c r="H143" s="237">
        <v>410</v>
      </c>
      <c r="I143" s="237" t="str">
        <f>VLOOKUP(D143,Raumtypologie!$L$3:$N$2095,3)</f>
        <v>Rural area (central)</v>
      </c>
      <c r="J143" s="237">
        <f>VLOOKUP($D143,Raumtypologie!$AA$3:$AD$279,3,FALSE)</f>
        <v>2</v>
      </c>
      <c r="K143" s="237" t="str">
        <f>VLOOKUP($D143,Raumtypologie!$AA$3:$AD$279,4,FALSE)</f>
        <v>touristisch</v>
      </c>
      <c r="L143" s="238">
        <v>574.9</v>
      </c>
      <c r="M143" s="239">
        <v>398.87</v>
      </c>
      <c r="N143" s="239">
        <v>12.03</v>
      </c>
      <c r="O143" s="240">
        <f t="shared" si="4"/>
        <v>1.4413217338982625</v>
      </c>
      <c r="P143" s="239">
        <f t="shared" si="5"/>
        <v>17.339100458796096</v>
      </c>
    </row>
    <row r="144" spans="1:16">
      <c r="A144" s="205"/>
      <c r="B144" s="224"/>
      <c r="C144" s="225"/>
      <c r="D144">
        <v>70527</v>
      </c>
      <c r="E144" s="3" t="s">
        <v>521</v>
      </c>
      <c r="F144" s="237">
        <v>3</v>
      </c>
      <c r="G144" s="237" t="str">
        <f>VLOOKUP(D144,Raumtypologie!$A$3:$C$2095,3)</f>
        <v>Rural areas / thinly-populated area</v>
      </c>
      <c r="H144" s="237">
        <v>410</v>
      </c>
      <c r="I144" s="237" t="str">
        <f>VLOOKUP(D144,Raumtypologie!$L$3:$N$2095,3)</f>
        <v>Rural area (central)</v>
      </c>
      <c r="J144" s="237">
        <f>VLOOKUP($D144,Raumtypologie!$AA$3:$AD$279,3,FALSE)</f>
        <v>3</v>
      </c>
      <c r="K144" s="237" t="str">
        <f>VLOOKUP($D144,Raumtypologie!$AA$3:$AD$279,4,FALSE)</f>
        <v>ländlich</v>
      </c>
      <c r="L144" s="238">
        <v>243</v>
      </c>
      <c r="M144" s="239">
        <v>234.77</v>
      </c>
      <c r="N144" s="239">
        <v>22.29</v>
      </c>
      <c r="O144" s="240">
        <f t="shared" si="4"/>
        <v>1.0350555863185245</v>
      </c>
      <c r="P144" s="239">
        <f t="shared" si="5"/>
        <v>23.071389019039909</v>
      </c>
    </row>
    <row r="145" spans="1:16">
      <c r="A145" s="205"/>
      <c r="B145" s="224"/>
      <c r="C145" s="225"/>
      <c r="D145" s="241">
        <v>70528</v>
      </c>
      <c r="E145" s="253" t="s">
        <v>522</v>
      </c>
      <c r="F145" s="237">
        <v>3</v>
      </c>
      <c r="G145" s="237" t="str">
        <f>VLOOKUP(D145,Raumtypologie!$A$3:$C$2095,3)</f>
        <v>Rural areas / thinly-populated area</v>
      </c>
      <c r="H145" s="237">
        <v>410</v>
      </c>
      <c r="I145" s="237" t="str">
        <f>VLOOKUP(D145,Raumtypologie!$L$3:$N$2095,3)</f>
        <v>Rural area (central)</v>
      </c>
      <c r="J145" s="237">
        <f>VLOOKUP($D145,Raumtypologie!$AA$3:$AD$279,3,FALSE)</f>
        <v>3</v>
      </c>
      <c r="K145" s="237" t="str">
        <f>VLOOKUP($D145,Raumtypologie!$AA$3:$AD$279,4,FALSE)</f>
        <v>ländlich</v>
      </c>
      <c r="L145" s="242">
        <v>387.5</v>
      </c>
      <c r="M145" s="243">
        <v>301.72000000000003</v>
      </c>
      <c r="N145" s="243">
        <v>14.47</v>
      </c>
      <c r="O145" s="244">
        <f t="shared" si="4"/>
        <v>1.2843033275884925</v>
      </c>
      <c r="P145" s="243">
        <f t="shared" si="5"/>
        <v>18.583869150205487</v>
      </c>
    </row>
    <row r="146" spans="1:16">
      <c r="A146" s="205"/>
      <c r="B146" s="224"/>
      <c r="C146" s="225"/>
      <c r="D146">
        <v>70529</v>
      </c>
      <c r="E146" s="3" t="s">
        <v>523</v>
      </c>
      <c r="F146" s="237">
        <v>3</v>
      </c>
      <c r="G146" s="237" t="str">
        <f>VLOOKUP(D146,Raumtypologie!$A$3:$C$2095,3)</f>
        <v>Rural areas / thinly-populated area</v>
      </c>
      <c r="H146" s="237">
        <v>410</v>
      </c>
      <c r="I146" s="237" t="str">
        <f>VLOOKUP(D146,Raumtypologie!$L$3:$N$2095,3)</f>
        <v>Rural area (central)</v>
      </c>
      <c r="J146" s="237">
        <f>VLOOKUP($D146,Raumtypologie!$AA$3:$AD$279,3,FALSE)</f>
        <v>2</v>
      </c>
      <c r="K146" s="237" t="str">
        <f>VLOOKUP($D146,Raumtypologie!$AA$3:$AD$279,4,FALSE)</f>
        <v>touristisch</v>
      </c>
      <c r="L146" s="238">
        <v>304.3</v>
      </c>
      <c r="M146" s="239">
        <v>364.27</v>
      </c>
      <c r="N146" s="239">
        <v>18.71</v>
      </c>
      <c r="O146" s="240">
        <f t="shared" si="4"/>
        <v>0.8353693688747359</v>
      </c>
      <c r="P146" s="239">
        <f t="shared" si="5"/>
        <v>15.62976089164631</v>
      </c>
    </row>
    <row r="147" spans="1:16">
      <c r="A147" s="205"/>
      <c r="B147" s="224"/>
      <c r="C147" s="225"/>
      <c r="D147">
        <v>70530</v>
      </c>
      <c r="E147" s="3" t="s">
        <v>524</v>
      </c>
      <c r="F147" s="237">
        <v>3</v>
      </c>
      <c r="G147" s="237" t="str">
        <f>VLOOKUP(D147,Raumtypologie!$A$3:$C$2095,3)</f>
        <v>Rural areas / thinly-populated area</v>
      </c>
      <c r="H147" s="237">
        <v>410</v>
      </c>
      <c r="I147" s="237" t="str">
        <f>VLOOKUP(D147,Raumtypologie!$L$3:$N$2095,3)</f>
        <v>Rural area (central)</v>
      </c>
      <c r="J147" s="237">
        <f>VLOOKUP($D147,Raumtypologie!$AA$3:$AD$279,3,FALSE)</f>
        <v>2</v>
      </c>
      <c r="K147" s="237" t="str">
        <f>VLOOKUP($D147,Raumtypologie!$AA$3:$AD$279,4,FALSE)</f>
        <v>touristisch</v>
      </c>
      <c r="L147" s="238">
        <v>263</v>
      </c>
      <c r="M147" s="239">
        <v>228.59</v>
      </c>
      <c r="N147" s="239">
        <v>10</v>
      </c>
      <c r="O147" s="240">
        <f t="shared" si="4"/>
        <v>1.1505315193140557</v>
      </c>
      <c r="P147" s="239">
        <f t="shared" si="5"/>
        <v>11.505315193140557</v>
      </c>
    </row>
    <row r="148" spans="1:16">
      <c r="A148" s="205"/>
      <c r="B148" s="228"/>
      <c r="C148" s="229"/>
      <c r="D148" s="230">
        <v>70531</v>
      </c>
      <c r="E148" s="252" t="s">
        <v>352</v>
      </c>
      <c r="F148" s="231">
        <v>2</v>
      </c>
      <c r="G148" s="231" t="str">
        <f>VLOOKUP(D148,Raumtypologie!$A$3:$C$2095,3)</f>
        <v>Towns and suburbs / intermediate density area</v>
      </c>
      <c r="H148" s="231">
        <v>103</v>
      </c>
      <c r="I148" s="231" t="str">
        <f>VLOOKUP(D148,Raumtypologie!$L$3:$N$2095,3)</f>
        <v>Urban centres (small)</v>
      </c>
      <c r="J148" s="231">
        <f>VLOOKUP($D148,Raumtypologie!$AA$3:$AD$279,3,FALSE)</f>
        <v>4</v>
      </c>
      <c r="K148" s="231" t="str">
        <f>VLOOKUP($D148,Raumtypologie!$AA$3:$AD$279,4,FALSE)</f>
        <v>Verdichtungsraum</v>
      </c>
      <c r="L148" s="232">
        <v>544.6</v>
      </c>
      <c r="M148" s="233">
        <v>424.66</v>
      </c>
      <c r="N148" s="233">
        <v>4.83</v>
      </c>
      <c r="O148" s="234">
        <f t="shared" si="4"/>
        <v>1.2824377148777846</v>
      </c>
      <c r="P148" s="233">
        <f t="shared" si="5"/>
        <v>6.1941741628596994</v>
      </c>
    </row>
    <row r="149" spans="1:16">
      <c r="A149" s="205"/>
      <c r="B149" s="224" t="s">
        <v>525</v>
      </c>
      <c r="C149" s="225" t="s">
        <v>356</v>
      </c>
      <c r="E149" s="251" t="s">
        <v>386</v>
      </c>
      <c r="F149" s="235"/>
      <c r="G149" s="235"/>
      <c r="H149" s="235"/>
      <c r="I149" s="235"/>
      <c r="J149" s="235"/>
      <c r="K149" s="235"/>
      <c r="L149" s="236"/>
      <c r="M149" s="226"/>
      <c r="N149" s="226"/>
      <c r="O149" s="227"/>
      <c r="P149" s="226">
        <f t="shared" si="5"/>
        <v>0</v>
      </c>
    </row>
    <row r="150" spans="1:16">
      <c r="A150" s="205"/>
      <c r="B150" s="224"/>
      <c r="C150" s="225"/>
      <c r="D150">
        <v>70601</v>
      </c>
      <c r="E150" s="3" t="s">
        <v>526</v>
      </c>
      <c r="F150" s="237">
        <v>3</v>
      </c>
      <c r="G150" s="237" t="str">
        <f>VLOOKUP(D150,Raumtypologie!$A$3:$C$2095,3)</f>
        <v>Rural areas / thinly-populated area</v>
      </c>
      <c r="H150" s="237">
        <v>410</v>
      </c>
      <c r="I150" s="237" t="str">
        <f>VLOOKUP(D150,Raumtypologie!$L$3:$N$2095,3)</f>
        <v>Rural area (central)</v>
      </c>
      <c r="J150" s="237">
        <f>VLOOKUP($D150,Raumtypologie!$AA$3:$AD$279,3,FALSE)</f>
        <v>4</v>
      </c>
      <c r="K150" s="237" t="str">
        <f>VLOOKUP($D150,Raumtypologie!$AA$3:$AD$279,4,FALSE)</f>
        <v>Verdichtungsraum</v>
      </c>
      <c r="L150" s="238">
        <v>219.9</v>
      </c>
      <c r="M150" s="239">
        <v>228.8</v>
      </c>
      <c r="N150" s="239">
        <v>7.39</v>
      </c>
      <c r="O150" s="240">
        <f t="shared" si="4"/>
        <v>0.96110139860139854</v>
      </c>
      <c r="P150" s="239">
        <f t="shared" si="5"/>
        <v>7.1025393356643347</v>
      </c>
    </row>
    <row r="151" spans="1:16">
      <c r="A151" s="205"/>
      <c r="B151" s="224"/>
      <c r="C151" s="225"/>
      <c r="D151">
        <v>70602</v>
      </c>
      <c r="E151" s="3" t="s">
        <v>527</v>
      </c>
      <c r="F151" s="237">
        <v>3</v>
      </c>
      <c r="G151" s="237" t="str">
        <f>VLOOKUP(D151,Raumtypologie!$A$3:$C$2095,3)</f>
        <v>Rural areas / thinly-populated area</v>
      </c>
      <c r="H151" s="237">
        <v>410</v>
      </c>
      <c r="I151" s="237" t="str">
        <f>VLOOKUP(D151,Raumtypologie!$L$3:$N$2095,3)</f>
        <v>Rural area (central)</v>
      </c>
      <c r="J151" s="237">
        <f>VLOOKUP($D151,Raumtypologie!$AA$3:$AD$279,3,FALSE)</f>
        <v>3</v>
      </c>
      <c r="K151" s="237" t="str">
        <f>VLOOKUP($D151,Raumtypologie!$AA$3:$AD$279,4,FALSE)</f>
        <v>ländlich</v>
      </c>
      <c r="L151" s="238">
        <v>168.4</v>
      </c>
      <c r="M151" s="239">
        <v>156.53</v>
      </c>
      <c r="N151" s="239">
        <v>4.67</v>
      </c>
      <c r="O151" s="240">
        <f t="shared" si="4"/>
        <v>1.0758321088609213</v>
      </c>
      <c r="P151" s="239">
        <f t="shared" si="5"/>
        <v>5.0241359483805024</v>
      </c>
    </row>
    <row r="152" spans="1:16">
      <c r="A152" s="205"/>
      <c r="B152" s="224"/>
      <c r="C152" s="225"/>
      <c r="D152" s="241">
        <v>70603</v>
      </c>
      <c r="E152" s="253" t="s">
        <v>528</v>
      </c>
      <c r="F152" s="237">
        <v>3</v>
      </c>
      <c r="G152" s="237" t="str">
        <f>VLOOKUP(D152,Raumtypologie!$A$3:$C$2095,3)</f>
        <v>Rural areas / thinly-populated area</v>
      </c>
      <c r="H152" s="237">
        <v>430</v>
      </c>
      <c r="I152" s="237" t="str">
        <f>VLOOKUP(D152,Raumtypologie!$L$3:$N$2095,3)</f>
        <v>Rural area (peripheral)</v>
      </c>
      <c r="J152" s="237">
        <f>VLOOKUP($D152,Raumtypologie!$AA$3:$AD$279,3,FALSE)</f>
        <v>2</v>
      </c>
      <c r="K152" s="237" t="str">
        <f>VLOOKUP($D152,Raumtypologie!$AA$3:$AD$279,4,FALSE)</f>
        <v>touristisch</v>
      </c>
      <c r="L152" s="242">
        <v>1387.4</v>
      </c>
      <c r="M152" s="243">
        <v>1308.4000000000001</v>
      </c>
      <c r="N152" s="243">
        <v>8.89</v>
      </c>
      <c r="O152" s="244">
        <f t="shared" si="4"/>
        <v>1.0603790889636198</v>
      </c>
      <c r="P152" s="243">
        <f t="shared" si="5"/>
        <v>9.4267701008865803</v>
      </c>
    </row>
    <row r="153" spans="1:16">
      <c r="A153" s="205"/>
      <c r="B153" s="224"/>
      <c r="C153" s="225"/>
      <c r="D153">
        <v>70604</v>
      </c>
      <c r="E153" s="3" t="s">
        <v>529</v>
      </c>
      <c r="F153" s="237">
        <v>3</v>
      </c>
      <c r="G153" s="237" t="str">
        <f>VLOOKUP(D153,Raumtypologie!$A$3:$C$2095,3)</f>
        <v>Rural areas / thinly-populated area</v>
      </c>
      <c r="H153" s="237">
        <v>310</v>
      </c>
      <c r="I153" s="237" t="str">
        <f>VLOOKUP(D153,Raumtypologie!$L$3:$N$2095,3)</f>
        <v>Rural area surrounding centres (central)</v>
      </c>
      <c r="J153" s="237">
        <f>VLOOKUP($D153,Raumtypologie!$AA$3:$AD$279,3,FALSE)</f>
        <v>3</v>
      </c>
      <c r="K153" s="237" t="str">
        <f>VLOOKUP($D153,Raumtypologie!$AA$3:$AD$279,4,FALSE)</f>
        <v>ländlich</v>
      </c>
      <c r="L153" s="238">
        <v>168.1</v>
      </c>
      <c r="M153" s="239">
        <v>156.74</v>
      </c>
      <c r="N153" s="239">
        <v>20.059999999999999</v>
      </c>
      <c r="O153" s="240">
        <f t="shared" si="4"/>
        <v>1.0724767130279442</v>
      </c>
      <c r="P153" s="239">
        <f t="shared" si="5"/>
        <v>21.513882863340559</v>
      </c>
    </row>
    <row r="154" spans="1:16">
      <c r="A154" s="205"/>
      <c r="B154" s="224"/>
      <c r="C154" s="225"/>
      <c r="D154">
        <v>70605</v>
      </c>
      <c r="E154" s="3" t="s">
        <v>530</v>
      </c>
      <c r="F154" s="237">
        <v>3</v>
      </c>
      <c r="G154" s="237" t="str">
        <f>VLOOKUP(D154,Raumtypologie!$A$3:$C$2095,3)</f>
        <v>Rural areas / thinly-populated area</v>
      </c>
      <c r="H154" s="237">
        <v>410</v>
      </c>
      <c r="I154" s="237" t="str">
        <f>VLOOKUP(D154,Raumtypologie!$L$3:$N$2095,3)</f>
        <v>Rural area (central)</v>
      </c>
      <c r="J154" s="237">
        <f>VLOOKUP($D154,Raumtypologie!$AA$3:$AD$279,3,FALSE)</f>
        <v>3</v>
      </c>
      <c r="K154" s="237" t="str">
        <f>VLOOKUP($D154,Raumtypologie!$AA$3:$AD$279,4,FALSE)</f>
        <v>ländlich</v>
      </c>
      <c r="L154" s="238">
        <v>219.9</v>
      </c>
      <c r="M154" s="239">
        <v>166.8</v>
      </c>
      <c r="N154" s="239">
        <v>3.73</v>
      </c>
      <c r="O154" s="240">
        <f t="shared" si="4"/>
        <v>1.3183453237410072</v>
      </c>
      <c r="P154" s="239">
        <f t="shared" si="5"/>
        <v>4.9174280575539573</v>
      </c>
    </row>
    <row r="155" spans="1:16">
      <c r="A155" s="205"/>
      <c r="B155" s="224"/>
      <c r="C155" s="225"/>
      <c r="D155">
        <v>70606</v>
      </c>
      <c r="E155" s="3" t="s">
        <v>531</v>
      </c>
      <c r="F155" s="237">
        <v>3</v>
      </c>
      <c r="G155" s="237" t="str">
        <f>VLOOKUP(D155,Raumtypologie!$A$3:$C$2095,3)</f>
        <v>Rural areas / thinly-populated area</v>
      </c>
      <c r="H155" s="237">
        <v>430</v>
      </c>
      <c r="I155" s="237" t="str">
        <f>VLOOKUP(D155,Raumtypologie!$L$3:$N$2095,3)</f>
        <v>Rural area (peripheral)</v>
      </c>
      <c r="J155" s="237">
        <f>VLOOKUP($D155,Raumtypologie!$AA$3:$AD$279,3,FALSE)</f>
        <v>2</v>
      </c>
      <c r="K155" s="237" t="str">
        <f>VLOOKUP($D155,Raumtypologie!$AA$3:$AD$279,4,FALSE)</f>
        <v>touristisch</v>
      </c>
      <c r="L155" s="238">
        <v>396.4</v>
      </c>
      <c r="M155" s="239">
        <v>523.27</v>
      </c>
      <c r="N155" s="239">
        <v>6.07</v>
      </c>
      <c r="O155" s="240">
        <f t="shared" si="4"/>
        <v>0.75754390658742143</v>
      </c>
      <c r="P155" s="239">
        <f t="shared" si="5"/>
        <v>4.5982915129856483</v>
      </c>
    </row>
    <row r="156" spans="1:16">
      <c r="A156" s="205"/>
      <c r="B156" s="224"/>
      <c r="C156" s="225"/>
      <c r="D156" s="241">
        <v>70607</v>
      </c>
      <c r="E156" s="253" t="s">
        <v>532</v>
      </c>
      <c r="F156" s="237">
        <v>3</v>
      </c>
      <c r="G156" s="237" t="str">
        <f>VLOOKUP(D156,Raumtypologie!$A$3:$C$2095,3)</f>
        <v>Rural areas / thinly-populated area</v>
      </c>
      <c r="H156" s="237">
        <v>210</v>
      </c>
      <c r="I156" s="237" t="str">
        <f>VLOOKUP(D156,Raumtypologie!$L$3:$N$2095,3)</f>
        <v>Regional centres (central)</v>
      </c>
      <c r="J156" s="237">
        <f>VLOOKUP($D156,Raumtypologie!$AA$3:$AD$279,3,FALSE)</f>
        <v>4</v>
      </c>
      <c r="K156" s="237" t="str">
        <f>VLOOKUP($D156,Raumtypologie!$AA$3:$AD$279,4,FALSE)</f>
        <v>Verdichtungsraum</v>
      </c>
      <c r="L156" s="242">
        <v>219.9</v>
      </c>
      <c r="M156" s="243">
        <v>258.62</v>
      </c>
      <c r="N156" s="243">
        <v>4</v>
      </c>
      <c r="O156" s="244">
        <f t="shared" si="4"/>
        <v>0.85028226741937984</v>
      </c>
      <c r="P156" s="243">
        <f t="shared" si="5"/>
        <v>3.4011290696775194</v>
      </c>
    </row>
    <row r="157" spans="1:16">
      <c r="A157" s="205"/>
      <c r="B157" s="224"/>
      <c r="C157" s="225"/>
      <c r="D157">
        <v>70608</v>
      </c>
      <c r="E157" s="3" t="s">
        <v>533</v>
      </c>
      <c r="F157" s="237">
        <v>3</v>
      </c>
      <c r="G157" s="237" t="str">
        <f>VLOOKUP(D157,Raumtypologie!$A$3:$C$2095,3)</f>
        <v>Rural areas / thinly-populated area</v>
      </c>
      <c r="H157" s="237">
        <v>430</v>
      </c>
      <c r="I157" s="237" t="str">
        <f>VLOOKUP(D157,Raumtypologie!$L$3:$N$2095,3)</f>
        <v>Rural area (peripheral)</v>
      </c>
      <c r="J157" s="237">
        <f>VLOOKUP($D157,Raumtypologie!$AA$3:$AD$279,3,FALSE)</f>
        <v>2</v>
      </c>
      <c r="K157" s="237" t="str">
        <f>VLOOKUP($D157,Raumtypologie!$AA$3:$AD$279,4,FALSE)</f>
        <v>touristisch</v>
      </c>
      <c r="L157" s="238">
        <v>860.6</v>
      </c>
      <c r="M157" s="239">
        <v>792.54</v>
      </c>
      <c r="N157" s="239">
        <v>5.07</v>
      </c>
      <c r="O157" s="240">
        <f t="shared" si="4"/>
        <v>1.0858757917581447</v>
      </c>
      <c r="P157" s="239">
        <f t="shared" si="5"/>
        <v>5.5053902642137942</v>
      </c>
    </row>
    <row r="158" spans="1:16">
      <c r="A158" s="205"/>
      <c r="B158" s="224"/>
      <c r="C158" s="225"/>
      <c r="D158">
        <v>70609</v>
      </c>
      <c r="E158" s="3" t="s">
        <v>534</v>
      </c>
      <c r="F158" s="237">
        <v>3</v>
      </c>
      <c r="G158" s="237" t="str">
        <f>VLOOKUP(D158,Raumtypologie!$A$3:$C$2095,3)</f>
        <v>Rural areas / thinly-populated area</v>
      </c>
      <c r="H158" s="237">
        <v>430</v>
      </c>
      <c r="I158" s="237" t="str">
        <f>VLOOKUP(D158,Raumtypologie!$L$3:$N$2095,3)</f>
        <v>Rural area (peripheral)</v>
      </c>
      <c r="J158" s="237">
        <f>VLOOKUP($D158,Raumtypologie!$AA$3:$AD$279,3,FALSE)</f>
        <v>2</v>
      </c>
      <c r="K158" s="237" t="str">
        <f>VLOOKUP($D158,Raumtypologie!$AA$3:$AD$279,4,FALSE)</f>
        <v>touristisch</v>
      </c>
      <c r="L158" s="238">
        <v>190.1</v>
      </c>
      <c r="M158" s="239">
        <v>198.38</v>
      </c>
      <c r="N158" s="239">
        <v>6.24</v>
      </c>
      <c r="O158" s="240">
        <f t="shared" si="4"/>
        <v>0.95826192156467382</v>
      </c>
      <c r="P158" s="239">
        <f t="shared" si="5"/>
        <v>5.9795543905635649</v>
      </c>
    </row>
    <row r="159" spans="1:16">
      <c r="A159" s="205"/>
      <c r="B159" s="224"/>
      <c r="C159" s="225"/>
      <c r="D159">
        <v>70610</v>
      </c>
      <c r="E159" s="3" t="s">
        <v>535</v>
      </c>
      <c r="F159" s="237">
        <v>3</v>
      </c>
      <c r="G159" s="237" t="str">
        <f>VLOOKUP(D159,Raumtypologie!$A$3:$C$2095,3)</f>
        <v>Rural areas / thinly-populated area</v>
      </c>
      <c r="H159" s="237">
        <v>430</v>
      </c>
      <c r="I159" s="237" t="str">
        <f>VLOOKUP(D159,Raumtypologie!$L$3:$N$2095,3)</f>
        <v>Rural area (peripheral)</v>
      </c>
      <c r="J159" s="237">
        <f>VLOOKUP($D159,Raumtypologie!$AA$3:$AD$279,3,FALSE)</f>
        <v>3</v>
      </c>
      <c r="K159" s="237" t="str">
        <f>VLOOKUP($D159,Raumtypologie!$AA$3:$AD$279,4,FALSE)</f>
        <v>ländlich</v>
      </c>
      <c r="L159" s="238">
        <v>168.4</v>
      </c>
      <c r="M159" s="239">
        <v>170</v>
      </c>
      <c r="N159" s="239">
        <v>12</v>
      </c>
      <c r="O159" s="240">
        <f t="shared" si="4"/>
        <v>0.99058823529411766</v>
      </c>
      <c r="P159" s="239">
        <f t="shared" si="5"/>
        <v>11.887058823529411</v>
      </c>
    </row>
    <row r="160" spans="1:16">
      <c r="A160" s="205"/>
      <c r="B160" s="224"/>
      <c r="C160" s="225"/>
      <c r="D160" s="241">
        <v>70611</v>
      </c>
      <c r="E160" s="253" t="s">
        <v>536</v>
      </c>
      <c r="F160" s="237">
        <v>3</v>
      </c>
      <c r="G160" s="237" t="str">
        <f>VLOOKUP(D160,Raumtypologie!$A$3:$C$2095,3)</f>
        <v>Rural areas / thinly-populated area</v>
      </c>
      <c r="H160" s="237">
        <v>430</v>
      </c>
      <c r="I160" s="237" t="str">
        <f>VLOOKUP(D160,Raumtypologie!$L$3:$N$2095,3)</f>
        <v>Rural area (peripheral)</v>
      </c>
      <c r="J160" s="237">
        <f>VLOOKUP($D160,Raumtypologie!$AA$3:$AD$279,3,FALSE)</f>
        <v>2</v>
      </c>
      <c r="K160" s="237" t="str">
        <f>VLOOKUP($D160,Raumtypologie!$AA$3:$AD$279,4,FALSE)</f>
        <v>touristisch</v>
      </c>
      <c r="L160" s="242">
        <v>168.4</v>
      </c>
      <c r="M160" s="243">
        <v>161.37</v>
      </c>
      <c r="N160" s="243">
        <v>2.2200000000000002</v>
      </c>
      <c r="O160" s="244">
        <f t="shared" si="4"/>
        <v>1.0435644791473013</v>
      </c>
      <c r="P160" s="243">
        <f t="shared" si="5"/>
        <v>2.316713143707009</v>
      </c>
    </row>
    <row r="161" spans="1:16">
      <c r="A161" s="205"/>
      <c r="B161" s="224"/>
      <c r="C161" s="225"/>
      <c r="D161">
        <v>70612</v>
      </c>
      <c r="E161" s="3" t="s">
        <v>537</v>
      </c>
      <c r="F161" s="237">
        <v>3</v>
      </c>
      <c r="G161" s="237" t="str">
        <f>VLOOKUP(D161,Raumtypologie!$A$3:$C$2095,3)</f>
        <v>Rural areas / thinly-populated area</v>
      </c>
      <c r="H161" s="237">
        <v>410</v>
      </c>
      <c r="I161" s="237" t="str">
        <f>VLOOKUP(D161,Raumtypologie!$L$3:$N$2095,3)</f>
        <v>Rural area (central)</v>
      </c>
      <c r="J161" s="237">
        <f>VLOOKUP($D161,Raumtypologie!$AA$3:$AD$279,3,FALSE)</f>
        <v>3</v>
      </c>
      <c r="K161" s="237" t="str">
        <f>VLOOKUP($D161,Raumtypologie!$AA$3:$AD$279,4,FALSE)</f>
        <v>ländlich</v>
      </c>
      <c r="L161" s="238">
        <v>168.4</v>
      </c>
      <c r="M161" s="239">
        <v>133.66999999999999</v>
      </c>
      <c r="N161" s="239">
        <v>25.07</v>
      </c>
      <c r="O161" s="240">
        <f t="shared" si="4"/>
        <v>1.2598189571332388</v>
      </c>
      <c r="P161" s="239">
        <f t="shared" si="5"/>
        <v>31.583661255330295</v>
      </c>
    </row>
    <row r="162" spans="1:16">
      <c r="A162" s="205"/>
      <c r="B162" s="224"/>
      <c r="C162" s="225"/>
      <c r="D162">
        <v>70613</v>
      </c>
      <c r="E162" s="3" t="s">
        <v>538</v>
      </c>
      <c r="F162" s="237">
        <v>3</v>
      </c>
      <c r="G162" s="237" t="str">
        <f>VLOOKUP(D162,Raumtypologie!$A$3:$C$2095,3)</f>
        <v>Rural areas / thinly-populated area</v>
      </c>
      <c r="H162" s="237">
        <v>430</v>
      </c>
      <c r="I162" s="237" t="str">
        <f>VLOOKUP(D162,Raumtypologie!$L$3:$N$2095,3)</f>
        <v>Rural area (peripheral)</v>
      </c>
      <c r="J162" s="237">
        <f>VLOOKUP($D162,Raumtypologie!$AA$3:$AD$279,3,FALSE)</f>
        <v>2</v>
      </c>
      <c r="K162" s="237" t="str">
        <f>VLOOKUP($D162,Raumtypologie!$AA$3:$AD$279,4,FALSE)</f>
        <v>touristisch</v>
      </c>
      <c r="L162" s="238">
        <v>378</v>
      </c>
      <c r="M162" s="239">
        <v>431.74</v>
      </c>
      <c r="N162" s="239">
        <v>6.7</v>
      </c>
      <c r="O162" s="240">
        <f t="shared" si="4"/>
        <v>0.87552693750868571</v>
      </c>
      <c r="P162" s="239">
        <f t="shared" si="5"/>
        <v>5.8660304813081945</v>
      </c>
    </row>
    <row r="163" spans="1:16">
      <c r="A163" s="205"/>
      <c r="B163" s="224"/>
      <c r="C163" s="225"/>
      <c r="D163">
        <v>70614</v>
      </c>
      <c r="E163" s="3" t="s">
        <v>356</v>
      </c>
      <c r="F163" s="237">
        <v>2</v>
      </c>
      <c r="G163" s="237" t="str">
        <f>VLOOKUP(D163,Raumtypologie!$A$3:$C$2095,3)</f>
        <v>Towns and suburbs / intermediate density area</v>
      </c>
      <c r="H163" s="237">
        <v>210</v>
      </c>
      <c r="I163" s="237" t="str">
        <f>VLOOKUP(D163,Raumtypologie!$L$3:$N$2095,3)</f>
        <v>Regional centres (central)</v>
      </c>
      <c r="J163" s="237">
        <f>VLOOKUP($D163,Raumtypologie!$AA$3:$AD$279,3,FALSE)</f>
        <v>4</v>
      </c>
      <c r="K163" s="237" t="str">
        <f>VLOOKUP($D163,Raumtypologie!$AA$3:$AD$279,4,FALSE)</f>
        <v>Verdichtungsraum</v>
      </c>
      <c r="L163" s="238">
        <v>288.5</v>
      </c>
      <c r="M163" s="239">
        <v>312.85000000000002</v>
      </c>
      <c r="N163" s="239">
        <v>5.32</v>
      </c>
      <c r="O163" s="240">
        <f t="shared" si="4"/>
        <v>0.9221671727665014</v>
      </c>
      <c r="P163" s="239">
        <f t="shared" si="5"/>
        <v>4.9059293591177875</v>
      </c>
    </row>
    <row r="164" spans="1:16">
      <c r="A164" s="205"/>
      <c r="B164" s="224"/>
      <c r="C164" s="225"/>
      <c r="D164" s="241">
        <v>70615</v>
      </c>
      <c r="E164" s="253" t="s">
        <v>539</v>
      </c>
      <c r="F164" s="237">
        <v>3</v>
      </c>
      <c r="G164" s="237" t="str">
        <f>VLOOKUP(D164,Raumtypologie!$A$3:$C$2095,3)</f>
        <v>Rural areas / thinly-populated area</v>
      </c>
      <c r="H164" s="237">
        <v>430</v>
      </c>
      <c r="I164" s="237" t="str">
        <f>VLOOKUP(D164,Raumtypologie!$L$3:$N$2095,3)</f>
        <v>Rural area (peripheral)</v>
      </c>
      <c r="J164" s="237">
        <f>VLOOKUP($D164,Raumtypologie!$AA$3:$AD$279,3,FALSE)</f>
        <v>2</v>
      </c>
      <c r="K164" s="237" t="str">
        <f>VLOOKUP($D164,Raumtypologie!$AA$3:$AD$279,4,FALSE)</f>
        <v>touristisch</v>
      </c>
      <c r="L164" s="242">
        <v>188.1</v>
      </c>
      <c r="M164" s="243">
        <v>169.81</v>
      </c>
      <c r="N164" s="243">
        <v>4.01</v>
      </c>
      <c r="O164" s="244">
        <f t="shared" si="4"/>
        <v>1.1077086155114539</v>
      </c>
      <c r="P164" s="243">
        <f t="shared" si="5"/>
        <v>4.4419115482009301</v>
      </c>
    </row>
    <row r="165" spans="1:16">
      <c r="A165" s="205"/>
      <c r="B165" s="224"/>
      <c r="C165" s="225"/>
      <c r="D165">
        <v>70616</v>
      </c>
      <c r="E165" s="3" t="s">
        <v>540</v>
      </c>
      <c r="F165" s="237">
        <v>3</v>
      </c>
      <c r="G165" s="237" t="str">
        <f>VLOOKUP(D165,Raumtypologie!$A$3:$C$2095,3)</f>
        <v>Rural areas / thinly-populated area</v>
      </c>
      <c r="H165" s="237">
        <v>410</v>
      </c>
      <c r="I165" s="237" t="str">
        <f>VLOOKUP(D165,Raumtypologie!$L$3:$N$2095,3)</f>
        <v>Rural area (central)</v>
      </c>
      <c r="J165" s="237">
        <f>VLOOKUP($D165,Raumtypologie!$AA$3:$AD$279,3,FALSE)</f>
        <v>3</v>
      </c>
      <c r="K165" s="237" t="str">
        <f>VLOOKUP($D165,Raumtypologie!$AA$3:$AD$279,4,FALSE)</f>
        <v>ländlich</v>
      </c>
      <c r="L165" s="238">
        <v>492.5</v>
      </c>
      <c r="M165" s="239">
        <v>294.32</v>
      </c>
      <c r="N165" s="239">
        <v>28.96</v>
      </c>
      <c r="O165" s="240">
        <f t="shared" si="4"/>
        <v>1.6733487360695842</v>
      </c>
      <c r="P165" s="239">
        <f t="shared" si="5"/>
        <v>48.460179396575164</v>
      </c>
    </row>
    <row r="166" spans="1:16">
      <c r="A166" s="205"/>
      <c r="B166" s="224"/>
      <c r="C166" s="225"/>
      <c r="D166">
        <v>70617</v>
      </c>
      <c r="E166" s="3" t="s">
        <v>541</v>
      </c>
      <c r="F166" s="237">
        <v>3</v>
      </c>
      <c r="G166" s="237" t="str">
        <f>VLOOKUP(D166,Raumtypologie!$A$3:$C$2095,3)</f>
        <v>Rural areas / thinly-populated area</v>
      </c>
      <c r="H166" s="237">
        <v>430</v>
      </c>
      <c r="I166" s="237" t="str">
        <f>VLOOKUP(D166,Raumtypologie!$L$3:$N$2095,3)</f>
        <v>Rural area (peripheral)</v>
      </c>
      <c r="J166" s="237">
        <f>VLOOKUP($D166,Raumtypologie!$AA$3:$AD$279,3,FALSE)</f>
        <v>3</v>
      </c>
      <c r="K166" s="237" t="str">
        <f>VLOOKUP($D166,Raumtypologie!$AA$3:$AD$279,4,FALSE)</f>
        <v>ländlich</v>
      </c>
      <c r="L166" s="238">
        <v>188.1</v>
      </c>
      <c r="M166" s="239">
        <v>182.41</v>
      </c>
      <c r="N166" s="239">
        <v>7.36</v>
      </c>
      <c r="O166" s="240">
        <f t="shared" si="4"/>
        <v>1.0311934652705443</v>
      </c>
      <c r="P166" s="239">
        <f t="shared" si="5"/>
        <v>7.5895839043912066</v>
      </c>
    </row>
    <row r="167" spans="1:16">
      <c r="A167" s="205"/>
      <c r="B167" s="224"/>
      <c r="C167" s="225"/>
      <c r="D167">
        <v>70618</v>
      </c>
      <c r="E167" s="3" t="s">
        <v>542</v>
      </c>
      <c r="F167" s="237">
        <v>3</v>
      </c>
      <c r="G167" s="237" t="str">
        <f>VLOOKUP(D167,Raumtypologie!$A$3:$C$2095,3)</f>
        <v>Rural areas / thinly-populated area</v>
      </c>
      <c r="H167" s="237">
        <v>210</v>
      </c>
      <c r="I167" s="237" t="str">
        <f>VLOOKUP(D167,Raumtypologie!$L$3:$N$2095,3)</f>
        <v>Regional centres (central)</v>
      </c>
      <c r="J167" s="237">
        <f>VLOOKUP($D167,Raumtypologie!$AA$3:$AD$279,3,FALSE)</f>
        <v>3</v>
      </c>
      <c r="K167" s="237" t="str">
        <f>VLOOKUP($D167,Raumtypologie!$AA$3:$AD$279,4,FALSE)</f>
        <v>ländlich</v>
      </c>
      <c r="L167" s="238">
        <v>219.9</v>
      </c>
      <c r="M167" s="239">
        <v>241.79</v>
      </c>
      <c r="N167" s="239">
        <v>4.8499999999999996</v>
      </c>
      <c r="O167" s="240">
        <f t="shared" si="4"/>
        <v>0.9094668927581786</v>
      </c>
      <c r="P167" s="239">
        <f t="shared" si="5"/>
        <v>4.4109144298771659</v>
      </c>
    </row>
    <row r="168" spans="1:16">
      <c r="A168" s="205"/>
      <c r="B168" s="224"/>
      <c r="C168" s="225"/>
      <c r="D168" s="241">
        <v>70619</v>
      </c>
      <c r="E168" s="253" t="s">
        <v>543</v>
      </c>
      <c r="F168" s="237">
        <v>3</v>
      </c>
      <c r="G168" s="237" t="str">
        <f>VLOOKUP(D168,Raumtypologie!$A$3:$C$2095,3)</f>
        <v>Rural areas / thinly-populated area</v>
      </c>
      <c r="H168" s="237">
        <v>410</v>
      </c>
      <c r="I168" s="237" t="str">
        <f>VLOOKUP(D168,Raumtypologie!$L$3:$N$2095,3)</f>
        <v>Rural area (central)</v>
      </c>
      <c r="J168" s="237">
        <f>VLOOKUP($D168,Raumtypologie!$AA$3:$AD$279,3,FALSE)</f>
        <v>4</v>
      </c>
      <c r="K168" s="237" t="str">
        <f>VLOOKUP($D168,Raumtypologie!$AA$3:$AD$279,4,FALSE)</f>
        <v>Verdichtungsraum</v>
      </c>
      <c r="L168" s="242">
        <v>219.9</v>
      </c>
      <c r="M168" s="243">
        <v>228.91</v>
      </c>
      <c r="N168" s="243">
        <v>14.64</v>
      </c>
      <c r="O168" s="244">
        <f t="shared" si="4"/>
        <v>0.96063955266261858</v>
      </c>
      <c r="P168" s="243">
        <f t="shared" si="5"/>
        <v>14.063763050980736</v>
      </c>
    </row>
    <row r="169" spans="1:16">
      <c r="A169" s="205"/>
      <c r="B169" s="224"/>
      <c r="C169" s="225"/>
      <c r="D169">
        <v>70620</v>
      </c>
      <c r="E169" s="3" t="s">
        <v>544</v>
      </c>
      <c r="F169" s="237">
        <v>3</v>
      </c>
      <c r="G169" s="237" t="str">
        <f>VLOOKUP(D169,Raumtypologie!$A$3:$C$2095,3)</f>
        <v>Rural areas / thinly-populated area</v>
      </c>
      <c r="H169" s="237">
        <v>410</v>
      </c>
      <c r="I169" s="237" t="str">
        <f>VLOOKUP(D169,Raumtypologie!$L$3:$N$2095,3)</f>
        <v>Rural area (central)</v>
      </c>
      <c r="J169" s="237">
        <f>VLOOKUP($D169,Raumtypologie!$AA$3:$AD$279,3,FALSE)</f>
        <v>4</v>
      </c>
      <c r="K169" s="237" t="str">
        <f>VLOOKUP($D169,Raumtypologie!$AA$3:$AD$279,4,FALSE)</f>
        <v>Verdichtungsraum</v>
      </c>
      <c r="L169" s="238">
        <v>219.9</v>
      </c>
      <c r="M169" s="239">
        <v>242.47</v>
      </c>
      <c r="N169" s="239">
        <v>14.55</v>
      </c>
      <c r="O169" s="240">
        <f t="shared" si="4"/>
        <v>0.90691631954468599</v>
      </c>
      <c r="P169" s="239">
        <f t="shared" si="5"/>
        <v>13.195632449375182</v>
      </c>
    </row>
    <row r="170" spans="1:16">
      <c r="A170" s="205"/>
      <c r="B170" s="224"/>
      <c r="C170" s="225"/>
      <c r="D170">
        <v>70621</v>
      </c>
      <c r="E170" s="3" t="s">
        <v>545</v>
      </c>
      <c r="F170" s="237">
        <v>3</v>
      </c>
      <c r="G170" s="237" t="str">
        <f>VLOOKUP(D170,Raumtypologie!$A$3:$C$2095,3)</f>
        <v>Rural areas / thinly-populated area</v>
      </c>
      <c r="H170" s="237">
        <v>430</v>
      </c>
      <c r="I170" s="237" t="str">
        <f>VLOOKUP(D170,Raumtypologie!$L$3:$N$2095,3)</f>
        <v>Rural area (peripheral)</v>
      </c>
      <c r="J170" s="237">
        <f>VLOOKUP($D170,Raumtypologie!$AA$3:$AD$279,3,FALSE)</f>
        <v>2</v>
      </c>
      <c r="K170" s="237" t="str">
        <f>VLOOKUP($D170,Raumtypologie!$AA$3:$AD$279,4,FALSE)</f>
        <v>touristisch</v>
      </c>
      <c r="L170" s="238">
        <v>875.4</v>
      </c>
      <c r="M170" s="239">
        <v>890.27</v>
      </c>
      <c r="N170" s="239">
        <v>7.99</v>
      </c>
      <c r="O170" s="240">
        <f t="shared" si="4"/>
        <v>0.98329720197243531</v>
      </c>
      <c r="P170" s="239">
        <f t="shared" si="5"/>
        <v>7.8565446437597579</v>
      </c>
    </row>
    <row r="171" spans="1:16">
      <c r="A171" s="205"/>
      <c r="B171" s="224"/>
      <c r="C171" s="225"/>
      <c r="D171">
        <v>70622</v>
      </c>
      <c r="E171" s="3" t="s">
        <v>546</v>
      </c>
      <c r="F171" s="237">
        <v>3</v>
      </c>
      <c r="G171" s="237" t="str">
        <f>VLOOKUP(D171,Raumtypologie!$A$3:$C$2095,3)</f>
        <v>Rural areas / thinly-populated area</v>
      </c>
      <c r="H171" s="237">
        <v>310</v>
      </c>
      <c r="I171" s="237" t="str">
        <f>VLOOKUP(D171,Raumtypologie!$L$3:$N$2095,3)</f>
        <v>Rural area surrounding centres (central)</v>
      </c>
      <c r="J171" s="237">
        <f>VLOOKUP($D171,Raumtypologie!$AA$3:$AD$279,3,FALSE)</f>
        <v>4</v>
      </c>
      <c r="K171" s="237" t="str">
        <f>VLOOKUP($D171,Raumtypologie!$AA$3:$AD$279,4,FALSE)</f>
        <v>Verdichtungsraum</v>
      </c>
      <c r="L171" s="238">
        <v>235.3</v>
      </c>
      <c r="M171" s="239">
        <v>233.23</v>
      </c>
      <c r="N171" s="239">
        <v>17.62</v>
      </c>
      <c r="O171" s="240">
        <f t="shared" si="4"/>
        <v>1.0088753590875961</v>
      </c>
      <c r="P171" s="239">
        <f t="shared" si="5"/>
        <v>17.776383827123443</v>
      </c>
    </row>
    <row r="172" spans="1:16">
      <c r="A172" s="205"/>
      <c r="B172" s="224"/>
      <c r="C172" s="225"/>
      <c r="D172" s="241">
        <v>70623</v>
      </c>
      <c r="E172" s="253" t="s">
        <v>547</v>
      </c>
      <c r="F172" s="237">
        <v>3</v>
      </c>
      <c r="G172" s="237" t="str">
        <f>VLOOKUP(D172,Raumtypologie!$A$3:$C$2095,3)</f>
        <v>Rural areas / thinly-populated area</v>
      </c>
      <c r="H172" s="237">
        <v>410</v>
      </c>
      <c r="I172" s="237" t="str">
        <f>VLOOKUP(D172,Raumtypologie!$L$3:$N$2095,3)</f>
        <v>Rural area (central)</v>
      </c>
      <c r="J172" s="237">
        <f>VLOOKUP($D172,Raumtypologie!$AA$3:$AD$279,3,FALSE)</f>
        <v>2</v>
      </c>
      <c r="K172" s="237" t="str">
        <f>VLOOKUP($D172,Raumtypologie!$AA$3:$AD$279,4,FALSE)</f>
        <v>touristisch</v>
      </c>
      <c r="L172" s="242">
        <v>190.1</v>
      </c>
      <c r="M172" s="243">
        <v>203.84</v>
      </c>
      <c r="N172" s="243">
        <v>9.09</v>
      </c>
      <c r="O172" s="244">
        <f t="shared" si="4"/>
        <v>0.93259419152276291</v>
      </c>
      <c r="P172" s="243">
        <f t="shared" si="5"/>
        <v>8.4772812009419152</v>
      </c>
    </row>
    <row r="173" spans="1:16">
      <c r="A173" s="205"/>
      <c r="B173" s="224"/>
      <c r="C173" s="225"/>
      <c r="D173">
        <v>70624</v>
      </c>
      <c r="E173" s="3" t="s">
        <v>548</v>
      </c>
      <c r="F173" s="237">
        <v>3</v>
      </c>
      <c r="G173" s="237" t="str">
        <f>VLOOKUP(D173,Raumtypologie!$A$3:$C$2095,3)</f>
        <v>Rural areas / thinly-populated area</v>
      </c>
      <c r="H173" s="237">
        <v>430</v>
      </c>
      <c r="I173" s="237" t="str">
        <f>VLOOKUP(D173,Raumtypologie!$L$3:$N$2095,3)</f>
        <v>Rural area (peripheral)</v>
      </c>
      <c r="J173" s="237">
        <f>VLOOKUP($D173,Raumtypologie!$AA$3:$AD$279,3,FALSE)</f>
        <v>2</v>
      </c>
      <c r="K173" s="237" t="str">
        <f>VLOOKUP($D173,Raumtypologie!$AA$3:$AD$279,4,FALSE)</f>
        <v>touristisch</v>
      </c>
      <c r="L173" s="238">
        <v>1387.4</v>
      </c>
      <c r="M173" s="239">
        <v>1060.24</v>
      </c>
      <c r="N173" s="239">
        <v>7.88</v>
      </c>
      <c r="O173" s="240">
        <f t="shared" si="4"/>
        <v>1.3085716441560402</v>
      </c>
      <c r="P173" s="239">
        <f t="shared" si="5"/>
        <v>10.311544555949597</v>
      </c>
    </row>
    <row r="174" spans="1:16">
      <c r="A174" s="205"/>
      <c r="B174" s="224"/>
      <c r="C174" s="225"/>
      <c r="D174">
        <v>70625</v>
      </c>
      <c r="E174" s="3" t="s">
        <v>549</v>
      </c>
      <c r="F174" s="237">
        <v>3</v>
      </c>
      <c r="G174" s="237" t="str">
        <f>VLOOKUP(D174,Raumtypologie!$A$3:$C$2095,3)</f>
        <v>Rural areas / thinly-populated area</v>
      </c>
      <c r="H174" s="237">
        <v>430</v>
      </c>
      <c r="I174" s="237" t="str">
        <f>VLOOKUP(D174,Raumtypologie!$L$3:$N$2095,3)</f>
        <v>Rural area (peripheral)</v>
      </c>
      <c r="J174" s="237">
        <f>VLOOKUP($D174,Raumtypologie!$AA$3:$AD$279,3,FALSE)</f>
        <v>3</v>
      </c>
      <c r="K174" s="237" t="str">
        <f>VLOOKUP($D174,Raumtypologie!$AA$3:$AD$279,4,FALSE)</f>
        <v>ländlich</v>
      </c>
      <c r="L174" s="238">
        <v>188.1</v>
      </c>
      <c r="M174" s="239">
        <v>169.81</v>
      </c>
      <c r="N174" s="239">
        <v>37.049999999999997</v>
      </c>
      <c r="O174" s="240">
        <f t="shared" si="4"/>
        <v>1.1077086155114539</v>
      </c>
      <c r="P174" s="239">
        <f t="shared" si="5"/>
        <v>41.040604204699363</v>
      </c>
    </row>
    <row r="175" spans="1:16">
      <c r="A175" s="205"/>
      <c r="B175" s="224"/>
      <c r="C175" s="225"/>
      <c r="D175">
        <v>70626</v>
      </c>
      <c r="E175" s="3" t="s">
        <v>550</v>
      </c>
      <c r="F175" s="237">
        <v>2</v>
      </c>
      <c r="G175" s="237" t="str">
        <f>VLOOKUP(D175,Raumtypologie!$A$3:$C$2095,3)</f>
        <v>Towns and suburbs / intermediate density area</v>
      </c>
      <c r="H175" s="237">
        <v>210</v>
      </c>
      <c r="I175" s="237" t="str">
        <f>VLOOKUP(D175,Raumtypologie!$L$3:$N$2095,3)</f>
        <v>Regional centres (central)</v>
      </c>
      <c r="J175" s="237">
        <f>VLOOKUP($D175,Raumtypologie!$AA$3:$AD$279,3,FALSE)</f>
        <v>4</v>
      </c>
      <c r="K175" s="237" t="str">
        <f>VLOOKUP($D175,Raumtypologie!$AA$3:$AD$279,4,FALSE)</f>
        <v>Verdichtungsraum</v>
      </c>
      <c r="L175" s="238">
        <v>288.5</v>
      </c>
      <c r="M175" s="239">
        <v>321.73</v>
      </c>
      <c r="N175" s="239">
        <v>9.6199999999999992</v>
      </c>
      <c r="O175" s="240">
        <f t="shared" si="4"/>
        <v>0.89671463649644112</v>
      </c>
      <c r="P175" s="239">
        <f t="shared" si="5"/>
        <v>8.6263948030957636</v>
      </c>
    </row>
    <row r="176" spans="1:16">
      <c r="A176" s="205"/>
      <c r="B176" s="224"/>
      <c r="C176" s="225"/>
      <c r="D176" s="241">
        <v>70627</v>
      </c>
      <c r="E176" s="253" t="s">
        <v>551</v>
      </c>
      <c r="F176" s="237">
        <v>3</v>
      </c>
      <c r="G176" s="237" t="str">
        <f>VLOOKUP(D176,Raumtypologie!$A$3:$C$2095,3)</f>
        <v>Rural areas / thinly-populated area</v>
      </c>
      <c r="H176" s="237">
        <v>310</v>
      </c>
      <c r="I176" s="237" t="str">
        <f>VLOOKUP(D176,Raumtypologie!$L$3:$N$2095,3)</f>
        <v>Rural area surrounding centres (central)</v>
      </c>
      <c r="J176" s="237">
        <f>VLOOKUP($D176,Raumtypologie!$AA$3:$AD$279,3,FALSE)</f>
        <v>3</v>
      </c>
      <c r="K176" s="237" t="str">
        <f>VLOOKUP($D176,Raumtypologie!$AA$3:$AD$279,4,FALSE)</f>
        <v>ländlich</v>
      </c>
      <c r="L176" s="242">
        <v>219.9</v>
      </c>
      <c r="M176" s="243">
        <v>170.38</v>
      </c>
      <c r="N176" s="243">
        <v>12.88</v>
      </c>
      <c r="O176" s="244">
        <f t="shared" si="4"/>
        <v>1.2906444418358962</v>
      </c>
      <c r="P176" s="243">
        <f t="shared" si="5"/>
        <v>16.623500410846344</v>
      </c>
    </row>
    <row r="177" spans="1:16">
      <c r="A177" s="205"/>
      <c r="B177" s="224"/>
      <c r="C177" s="225"/>
      <c r="D177">
        <v>70628</v>
      </c>
      <c r="E177" s="3" t="s">
        <v>552</v>
      </c>
      <c r="F177" s="237">
        <v>3</v>
      </c>
      <c r="G177" s="237" t="str">
        <f>VLOOKUP(D177,Raumtypologie!$A$3:$C$2095,3)</f>
        <v>Rural areas / thinly-populated area</v>
      </c>
      <c r="H177" s="237">
        <v>210</v>
      </c>
      <c r="I177" s="237" t="str">
        <f>VLOOKUP(D177,Raumtypologie!$L$3:$N$2095,3)</f>
        <v>Regional centres (central)</v>
      </c>
      <c r="J177" s="237">
        <f>VLOOKUP($D177,Raumtypologie!$AA$3:$AD$279,3,FALSE)</f>
        <v>3</v>
      </c>
      <c r="K177" s="237" t="str">
        <f>VLOOKUP($D177,Raumtypologie!$AA$3:$AD$279,4,FALSE)</f>
        <v>ländlich</v>
      </c>
      <c r="L177" s="238">
        <v>219.9</v>
      </c>
      <c r="M177" s="239">
        <v>181.84</v>
      </c>
      <c r="N177" s="239">
        <v>3.17</v>
      </c>
      <c r="O177" s="240">
        <f t="shared" si="4"/>
        <v>1.2093048834139903</v>
      </c>
      <c r="P177" s="239">
        <f t="shared" si="5"/>
        <v>3.8334964804223493</v>
      </c>
    </row>
    <row r="178" spans="1:16">
      <c r="A178" s="205"/>
      <c r="B178" s="224"/>
      <c r="C178" s="225"/>
      <c r="D178">
        <v>70629</v>
      </c>
      <c r="E178" s="3" t="s">
        <v>553</v>
      </c>
      <c r="F178" s="237">
        <v>3</v>
      </c>
      <c r="G178" s="237" t="str">
        <f>VLOOKUP(D178,Raumtypologie!$A$3:$C$2095,3)</f>
        <v>Rural areas / thinly-populated area</v>
      </c>
      <c r="H178" s="237">
        <v>410</v>
      </c>
      <c r="I178" s="237" t="str">
        <f>VLOOKUP(D178,Raumtypologie!$L$3:$N$2095,3)</f>
        <v>Rural area (central)</v>
      </c>
      <c r="J178" s="237">
        <f>VLOOKUP($D178,Raumtypologie!$AA$3:$AD$279,3,FALSE)</f>
        <v>3</v>
      </c>
      <c r="K178" s="237" t="str">
        <f>VLOOKUP($D178,Raumtypologie!$AA$3:$AD$279,4,FALSE)</f>
        <v>ländlich</v>
      </c>
      <c r="L178" s="238">
        <v>141.1</v>
      </c>
      <c r="M178" s="239">
        <v>139.97</v>
      </c>
      <c r="N178" s="239">
        <v>10.64</v>
      </c>
      <c r="O178" s="240">
        <f t="shared" si="4"/>
        <v>1.0080731585339715</v>
      </c>
      <c r="P178" s="239">
        <f t="shared" si="5"/>
        <v>10.725898406801457</v>
      </c>
    </row>
    <row r="179" spans="1:16">
      <c r="A179" s="205"/>
      <c r="B179" s="228"/>
      <c r="C179" s="229"/>
      <c r="D179" s="230">
        <v>70630</v>
      </c>
      <c r="E179" s="252" t="s">
        <v>554</v>
      </c>
      <c r="F179" s="231">
        <v>3</v>
      </c>
      <c r="G179" s="231" t="str">
        <f>VLOOKUP(D179,Raumtypologie!$A$3:$C$2095,3)</f>
        <v>Rural areas / thinly-populated area</v>
      </c>
      <c r="H179" s="231">
        <v>210</v>
      </c>
      <c r="I179" s="231" t="str">
        <f>VLOOKUP(D179,Raumtypologie!$L$3:$N$2095,3)</f>
        <v>Regional centres (central)</v>
      </c>
      <c r="J179" s="231">
        <f>VLOOKUP($D179,Raumtypologie!$AA$3:$AD$279,3,FALSE)</f>
        <v>4</v>
      </c>
      <c r="K179" s="231" t="str">
        <f>VLOOKUP($D179,Raumtypologie!$AA$3:$AD$279,4,FALSE)</f>
        <v>Verdichtungsraum</v>
      </c>
      <c r="L179" s="232">
        <v>575</v>
      </c>
      <c r="M179" s="233">
        <v>528.36</v>
      </c>
      <c r="N179" s="233">
        <v>7.54</v>
      </c>
      <c r="O179" s="234">
        <f t="shared" si="4"/>
        <v>1.0882731470966764</v>
      </c>
      <c r="P179" s="233">
        <f t="shared" si="5"/>
        <v>8.20557952910894</v>
      </c>
    </row>
    <row r="180" spans="1:16">
      <c r="A180" s="205"/>
      <c r="B180" s="224" t="s">
        <v>555</v>
      </c>
      <c r="C180" s="225" t="s">
        <v>196</v>
      </c>
      <c r="E180" s="251" t="s">
        <v>386</v>
      </c>
      <c r="F180" s="235"/>
      <c r="G180" s="235"/>
      <c r="H180" s="235"/>
      <c r="I180" s="235"/>
      <c r="J180" s="235"/>
      <c r="K180" s="235"/>
      <c r="L180" s="236"/>
      <c r="M180" s="226"/>
      <c r="N180" s="226"/>
      <c r="O180" s="227"/>
      <c r="P180" s="226">
        <f t="shared" si="5"/>
        <v>0</v>
      </c>
    </row>
    <row r="181" spans="1:16">
      <c r="A181" s="205"/>
      <c r="B181" s="224"/>
      <c r="C181" s="225"/>
      <c r="D181">
        <v>70701</v>
      </c>
      <c r="E181" s="3" t="s">
        <v>556</v>
      </c>
      <c r="F181" s="237">
        <v>3</v>
      </c>
      <c r="G181" s="237" t="str">
        <f>VLOOKUP(D181,Raumtypologie!$A$3:$C$2095,3)</f>
        <v>Rural areas / thinly-populated area</v>
      </c>
      <c r="H181" s="237">
        <v>410</v>
      </c>
      <c r="I181" s="237" t="str">
        <f>VLOOKUP(D181,Raumtypologie!$L$3:$N$2095,3)</f>
        <v>Rural area (central)</v>
      </c>
      <c r="J181" s="237">
        <f>VLOOKUP($D181,Raumtypologie!$AA$3:$AD$279,3,FALSE)</f>
        <v>3</v>
      </c>
      <c r="K181" s="237" t="str">
        <f>VLOOKUP($D181,Raumtypologie!$AA$3:$AD$279,4,FALSE)</f>
        <v>ländlich</v>
      </c>
      <c r="L181" s="238">
        <v>130.4</v>
      </c>
      <c r="M181" s="239">
        <v>130.62</v>
      </c>
      <c r="N181" s="239">
        <v>8.84</v>
      </c>
      <c r="O181" s="240">
        <f t="shared" si="4"/>
        <v>0.99831572500382793</v>
      </c>
      <c r="P181" s="239">
        <f t="shared" si="5"/>
        <v>8.8251110090338383</v>
      </c>
    </row>
    <row r="182" spans="1:16">
      <c r="A182" s="205"/>
      <c r="B182" s="224"/>
      <c r="C182" s="225"/>
      <c r="D182">
        <v>70702</v>
      </c>
      <c r="E182" s="3" t="s">
        <v>557</v>
      </c>
      <c r="F182" s="237">
        <v>3</v>
      </c>
      <c r="G182" s="237" t="str">
        <f>VLOOKUP(D182,Raumtypologie!$A$3:$C$2095,3)</f>
        <v>Rural areas / thinly-populated area</v>
      </c>
      <c r="H182" s="237">
        <v>310</v>
      </c>
      <c r="I182" s="237" t="str">
        <f>VLOOKUP(D182,Raumtypologie!$L$3:$N$2095,3)</f>
        <v>Rural area surrounding centres (central)</v>
      </c>
      <c r="J182" s="237">
        <f>VLOOKUP($D182,Raumtypologie!$AA$3:$AD$279,3,FALSE)</f>
        <v>3</v>
      </c>
      <c r="K182" s="237" t="str">
        <f>VLOOKUP($D182,Raumtypologie!$AA$3:$AD$279,4,FALSE)</f>
        <v>ländlich</v>
      </c>
      <c r="L182" s="238">
        <v>88.7</v>
      </c>
      <c r="M182" s="239">
        <v>137.38</v>
      </c>
      <c r="N182" s="239">
        <v>4.5999999999999996</v>
      </c>
      <c r="O182" s="240">
        <f t="shared" si="4"/>
        <v>0.64565438928519436</v>
      </c>
      <c r="P182" s="239">
        <f t="shared" si="5"/>
        <v>2.9700101907118936</v>
      </c>
    </row>
    <row r="183" spans="1:16">
      <c r="A183" s="205"/>
      <c r="B183" s="224"/>
      <c r="C183" s="225"/>
      <c r="D183" s="241">
        <v>70703</v>
      </c>
      <c r="E183" s="253" t="s">
        <v>558</v>
      </c>
      <c r="F183" s="237">
        <v>3</v>
      </c>
      <c r="G183" s="237" t="str">
        <f>VLOOKUP(D183,Raumtypologie!$A$3:$C$2095,3)</f>
        <v>Rural areas / thinly-populated area</v>
      </c>
      <c r="H183" s="237">
        <v>103</v>
      </c>
      <c r="I183" s="237" t="str">
        <f>VLOOKUP(D183,Raumtypologie!$L$3:$N$2095,3)</f>
        <v>Urban centres (small)</v>
      </c>
      <c r="J183" s="237">
        <f>VLOOKUP($D183,Raumtypologie!$AA$3:$AD$279,3,FALSE)</f>
        <v>3</v>
      </c>
      <c r="K183" s="237" t="str">
        <f>VLOOKUP($D183,Raumtypologie!$AA$3:$AD$279,4,FALSE)</f>
        <v>ländlich</v>
      </c>
      <c r="L183" s="242">
        <v>190.3</v>
      </c>
      <c r="M183" s="243">
        <v>195.93</v>
      </c>
      <c r="N183" s="243">
        <v>9.81</v>
      </c>
      <c r="O183" s="244">
        <f t="shared" si="4"/>
        <v>0.97126524779257906</v>
      </c>
      <c r="P183" s="243">
        <f t="shared" si="5"/>
        <v>9.5281120808452009</v>
      </c>
    </row>
    <row r="184" spans="1:16">
      <c r="A184" s="205"/>
      <c r="B184" s="224"/>
      <c r="C184" s="225"/>
      <c r="D184">
        <v>70704</v>
      </c>
      <c r="E184" s="3" t="s">
        <v>559</v>
      </c>
      <c r="F184" s="237">
        <v>3</v>
      </c>
      <c r="G184" s="237" t="str">
        <f>VLOOKUP(D184,Raumtypologie!$A$3:$C$2095,3)</f>
        <v>Rural areas / thinly-populated area</v>
      </c>
      <c r="H184" s="237">
        <v>410</v>
      </c>
      <c r="I184" s="237" t="str">
        <f>VLOOKUP(D184,Raumtypologie!$L$3:$N$2095,3)</f>
        <v>Rural area (central)</v>
      </c>
      <c r="J184" s="237">
        <f>VLOOKUP($D184,Raumtypologie!$AA$3:$AD$279,3,FALSE)</f>
        <v>3</v>
      </c>
      <c r="K184" s="237" t="str">
        <f>VLOOKUP($D184,Raumtypologie!$AA$3:$AD$279,4,FALSE)</f>
        <v>ländlich</v>
      </c>
      <c r="L184" s="238">
        <v>76</v>
      </c>
      <c r="M184" s="239">
        <v>198</v>
      </c>
      <c r="N184" s="239">
        <v>5</v>
      </c>
      <c r="O184" s="240">
        <f t="shared" si="4"/>
        <v>0.38383838383838381</v>
      </c>
      <c r="P184" s="239">
        <f t="shared" si="5"/>
        <v>1.9191919191919191</v>
      </c>
    </row>
    <row r="185" spans="1:16">
      <c r="A185" s="205"/>
      <c r="B185" s="224"/>
      <c r="C185" s="225"/>
      <c r="D185">
        <v>70705</v>
      </c>
      <c r="E185" s="3" t="s">
        <v>560</v>
      </c>
      <c r="F185" s="237">
        <v>3</v>
      </c>
      <c r="G185" s="237" t="str">
        <f>VLOOKUP(D185,Raumtypologie!$A$3:$C$2095,3)</f>
        <v>Rural areas / thinly-populated area</v>
      </c>
      <c r="H185" s="237">
        <v>410</v>
      </c>
      <c r="I185" s="237" t="str">
        <f>VLOOKUP(D185,Raumtypologie!$L$3:$N$2095,3)</f>
        <v>Rural area (central)</v>
      </c>
      <c r="J185" s="237">
        <f>VLOOKUP($D185,Raumtypologie!$AA$3:$AD$279,3,FALSE)</f>
        <v>3</v>
      </c>
      <c r="K185" s="237" t="str">
        <f>VLOOKUP($D185,Raumtypologie!$AA$3:$AD$279,4,FALSE)</f>
        <v>ländlich</v>
      </c>
      <c r="L185" s="238">
        <v>76</v>
      </c>
      <c r="M185" s="239">
        <v>146.94999999999999</v>
      </c>
      <c r="N185" s="239">
        <v>5.0999999999999996</v>
      </c>
      <c r="O185" s="240">
        <f t="shared" si="4"/>
        <v>0.51718271520925485</v>
      </c>
      <c r="P185" s="239">
        <f t="shared" si="5"/>
        <v>2.6376318475671994</v>
      </c>
    </row>
    <row r="186" spans="1:16">
      <c r="A186" s="205"/>
      <c r="B186" s="224"/>
      <c r="C186" s="225"/>
      <c r="D186">
        <v>70706</v>
      </c>
      <c r="E186" s="3" t="s">
        <v>561</v>
      </c>
      <c r="F186" s="237">
        <v>3</v>
      </c>
      <c r="G186" s="237" t="str">
        <f>VLOOKUP(D186,Raumtypologie!$A$3:$C$2095,3)</f>
        <v>Rural areas / thinly-populated area</v>
      </c>
      <c r="H186" s="237">
        <v>430</v>
      </c>
      <c r="I186" s="237" t="str">
        <f>VLOOKUP(D186,Raumtypologie!$L$3:$N$2095,3)</f>
        <v>Rural area (peripheral)</v>
      </c>
      <c r="J186" s="237">
        <f>VLOOKUP($D186,Raumtypologie!$AA$3:$AD$279,3,FALSE)</f>
        <v>3</v>
      </c>
      <c r="K186" s="237" t="str">
        <f>VLOOKUP($D186,Raumtypologie!$AA$3:$AD$279,4,FALSE)</f>
        <v>ländlich</v>
      </c>
      <c r="L186" s="238">
        <v>108.9</v>
      </c>
      <c r="M186" s="239" t="s">
        <v>454</v>
      </c>
      <c r="N186" s="239">
        <v>6.82</v>
      </c>
      <c r="O186" s="240"/>
      <c r="P186" s="239">
        <f t="shared" si="5"/>
        <v>6.82</v>
      </c>
    </row>
    <row r="187" spans="1:16">
      <c r="A187" s="205"/>
      <c r="B187" s="224"/>
      <c r="C187" s="225"/>
      <c r="D187" s="241">
        <v>70707</v>
      </c>
      <c r="E187" s="253" t="s">
        <v>562</v>
      </c>
      <c r="F187" s="237">
        <v>2</v>
      </c>
      <c r="G187" s="237" t="str">
        <f>VLOOKUP(D187,Raumtypologie!$A$3:$C$2095,3)</f>
        <v>Towns and suburbs / intermediate density area</v>
      </c>
      <c r="H187" s="237">
        <v>103</v>
      </c>
      <c r="I187" s="237" t="str">
        <f>VLOOKUP(D187,Raumtypologie!$L$3:$N$2095,3)</f>
        <v>Urban centres (small)</v>
      </c>
      <c r="J187" s="237">
        <f>VLOOKUP($D187,Raumtypologie!$AA$3:$AD$279,3,FALSE)</f>
        <v>3</v>
      </c>
      <c r="K187" s="237" t="str">
        <f>VLOOKUP($D187,Raumtypologie!$AA$3:$AD$279,4,FALSE)</f>
        <v>ländlich</v>
      </c>
      <c r="L187" s="242">
        <v>168.2</v>
      </c>
      <c r="M187" s="243">
        <v>158.51</v>
      </c>
      <c r="N187" s="243">
        <v>14.72</v>
      </c>
      <c r="O187" s="244">
        <f t="shared" si="4"/>
        <v>1.0611317897924422</v>
      </c>
      <c r="P187" s="243">
        <f t="shared" si="5"/>
        <v>15.61985994574475</v>
      </c>
    </row>
    <row r="188" spans="1:16">
      <c r="A188" s="205"/>
      <c r="B188" s="224"/>
      <c r="C188" s="225"/>
      <c r="D188">
        <v>70708</v>
      </c>
      <c r="E188" s="3" t="s">
        <v>563</v>
      </c>
      <c r="F188" s="237">
        <v>2</v>
      </c>
      <c r="G188" s="237" t="str">
        <f>VLOOKUP(D188,Raumtypologie!$A$3:$C$2095,3)</f>
        <v>Towns and suburbs / intermediate density area</v>
      </c>
      <c r="H188" s="237">
        <v>103</v>
      </c>
      <c r="I188" s="237" t="str">
        <f>VLOOKUP(D188,Raumtypologie!$L$3:$N$2095,3)</f>
        <v>Urban centres (small)</v>
      </c>
      <c r="J188" s="237">
        <f>VLOOKUP($D188,Raumtypologie!$AA$3:$AD$279,3,FALSE)</f>
        <v>4</v>
      </c>
      <c r="K188" s="237" t="str">
        <f>VLOOKUP($D188,Raumtypologie!$AA$3:$AD$279,4,FALSE)</f>
        <v>Verdichtungsraum</v>
      </c>
      <c r="L188" s="238">
        <v>259.3</v>
      </c>
      <c r="M188" s="239">
        <v>195.93</v>
      </c>
      <c r="N188" s="239">
        <v>5.91</v>
      </c>
      <c r="O188" s="240">
        <f t="shared" si="4"/>
        <v>1.3234318379012913</v>
      </c>
      <c r="P188" s="239">
        <f t="shared" si="5"/>
        <v>7.8214821619966317</v>
      </c>
    </row>
    <row r="189" spans="1:16" ht="30">
      <c r="A189" s="205"/>
      <c r="B189" s="224"/>
      <c r="C189" s="225"/>
      <c r="D189">
        <v>70709</v>
      </c>
      <c r="E189" s="3" t="s">
        <v>564</v>
      </c>
      <c r="F189" s="237">
        <v>3</v>
      </c>
      <c r="G189" s="237" t="str">
        <f>VLOOKUP(D189,Raumtypologie!$A$3:$C$2095,3)</f>
        <v>Rural areas / thinly-populated area</v>
      </c>
      <c r="H189" s="237">
        <v>410</v>
      </c>
      <c r="I189" s="237" t="str">
        <f>VLOOKUP(D189,Raumtypologie!$L$3:$N$2095,3)</f>
        <v>Rural area (central)</v>
      </c>
      <c r="J189" s="237">
        <f>VLOOKUP($D189,Raumtypologie!$AA$3:$AD$279,3,FALSE)</f>
        <v>3</v>
      </c>
      <c r="K189" s="237" t="str">
        <f>VLOOKUP($D189,Raumtypologie!$AA$3:$AD$279,4,FALSE)</f>
        <v>ländlich</v>
      </c>
      <c r="L189" s="238">
        <v>72.2</v>
      </c>
      <c r="M189" s="239">
        <v>207.66</v>
      </c>
      <c r="N189" s="239">
        <v>31.86</v>
      </c>
      <c r="O189" s="240">
        <f t="shared" si="4"/>
        <v>0.34768371376288165</v>
      </c>
      <c r="P189" s="239">
        <f t="shared" si="5"/>
        <v>11.077203120485409</v>
      </c>
    </row>
    <row r="190" spans="1:16">
      <c r="A190" s="205"/>
      <c r="B190" s="224"/>
      <c r="C190" s="225"/>
      <c r="D190">
        <v>70710</v>
      </c>
      <c r="E190" s="3" t="s">
        <v>565</v>
      </c>
      <c r="F190" s="237">
        <v>3</v>
      </c>
      <c r="G190" s="237" t="str">
        <f>VLOOKUP(D190,Raumtypologie!$A$3:$C$2095,3)</f>
        <v>Rural areas / thinly-populated area</v>
      </c>
      <c r="H190" s="237">
        <v>430</v>
      </c>
      <c r="I190" s="237" t="str">
        <f>VLOOKUP(D190,Raumtypologie!$L$3:$N$2095,3)</f>
        <v>Rural area (peripheral)</v>
      </c>
      <c r="J190" s="237">
        <f>VLOOKUP($D190,Raumtypologie!$AA$3:$AD$279,3,FALSE)</f>
        <v>3</v>
      </c>
      <c r="K190" s="237" t="str">
        <f>VLOOKUP($D190,Raumtypologie!$AA$3:$AD$279,4,FALSE)</f>
        <v>ländlich</v>
      </c>
      <c r="L190" s="238">
        <v>108.9</v>
      </c>
      <c r="M190" s="239">
        <v>127.28</v>
      </c>
      <c r="N190" s="239">
        <v>8.5</v>
      </c>
      <c r="O190" s="240">
        <f t="shared" si="4"/>
        <v>0.85559396605908233</v>
      </c>
      <c r="P190" s="239">
        <f t="shared" si="5"/>
        <v>7.2725487115021998</v>
      </c>
    </row>
    <row r="191" spans="1:16">
      <c r="A191" s="205"/>
      <c r="B191" s="224"/>
      <c r="C191" s="225"/>
      <c r="D191" s="241">
        <v>70711</v>
      </c>
      <c r="E191" s="253" t="s">
        <v>566</v>
      </c>
      <c r="F191" s="237">
        <v>3</v>
      </c>
      <c r="G191" s="237" t="str">
        <f>VLOOKUP(D191,Raumtypologie!$A$3:$C$2095,3)</f>
        <v>Rural areas / thinly-populated area</v>
      </c>
      <c r="H191" s="237">
        <v>103</v>
      </c>
      <c r="I191" s="237" t="str">
        <f>VLOOKUP(D191,Raumtypologie!$L$3:$N$2095,3)</f>
        <v>Urban centres (small)</v>
      </c>
      <c r="J191" s="237">
        <f>VLOOKUP($D191,Raumtypologie!$AA$3:$AD$279,3,FALSE)</f>
        <v>3</v>
      </c>
      <c r="K191" s="237" t="str">
        <f>VLOOKUP($D191,Raumtypologie!$AA$3:$AD$279,4,FALSE)</f>
        <v>ländlich</v>
      </c>
      <c r="L191" s="242">
        <v>168.2</v>
      </c>
      <c r="M191" s="243">
        <v>163.13</v>
      </c>
      <c r="N191" s="243">
        <v>7.27</v>
      </c>
      <c r="O191" s="244">
        <f t="shared" si="4"/>
        <v>1.0310795071415435</v>
      </c>
      <c r="P191" s="243">
        <f t="shared" si="5"/>
        <v>7.4959480169190211</v>
      </c>
    </row>
    <row r="192" spans="1:16">
      <c r="A192" s="205"/>
      <c r="B192" s="224"/>
      <c r="C192" s="225"/>
      <c r="D192">
        <v>70712</v>
      </c>
      <c r="E192" s="3" t="s">
        <v>567</v>
      </c>
      <c r="F192" s="237">
        <v>3</v>
      </c>
      <c r="G192" s="237" t="str">
        <f>VLOOKUP(D192,Raumtypologie!$A$3:$C$2095,3)</f>
        <v>Rural areas / thinly-populated area</v>
      </c>
      <c r="H192" s="237">
        <v>430</v>
      </c>
      <c r="I192" s="237" t="str">
        <f>VLOOKUP(D192,Raumtypologie!$L$3:$N$2095,3)</f>
        <v>Rural area (peripheral)</v>
      </c>
      <c r="J192" s="237">
        <f>VLOOKUP($D192,Raumtypologie!$AA$3:$AD$279,3,FALSE)</f>
        <v>2</v>
      </c>
      <c r="K192" s="237" t="str">
        <f>VLOOKUP($D192,Raumtypologie!$AA$3:$AD$279,4,FALSE)</f>
        <v>touristisch</v>
      </c>
      <c r="L192" s="238">
        <v>108.5</v>
      </c>
      <c r="M192" s="239">
        <v>130.81</v>
      </c>
      <c r="N192" s="239">
        <v>10.92</v>
      </c>
      <c r="O192" s="240">
        <f t="shared" si="4"/>
        <v>0.82944728996254102</v>
      </c>
      <c r="P192" s="239">
        <f t="shared" si="5"/>
        <v>9.0575644063909486</v>
      </c>
    </row>
    <row r="193" spans="1:16">
      <c r="A193" s="205"/>
      <c r="B193" s="224"/>
      <c r="C193" s="225"/>
      <c r="D193">
        <v>70713</v>
      </c>
      <c r="E193" s="3" t="s">
        <v>568</v>
      </c>
      <c r="F193" s="237">
        <v>3</v>
      </c>
      <c r="G193" s="237" t="str">
        <f>VLOOKUP(D193,Raumtypologie!$A$3:$C$2095,3)</f>
        <v>Rural areas / thinly-populated area</v>
      </c>
      <c r="H193" s="237">
        <v>430</v>
      </c>
      <c r="I193" s="237" t="str">
        <f>VLOOKUP(D193,Raumtypologie!$L$3:$N$2095,3)</f>
        <v>Rural area (peripheral)</v>
      </c>
      <c r="J193" s="237">
        <f>VLOOKUP($D193,Raumtypologie!$AA$3:$AD$279,3,FALSE)</f>
        <v>3</v>
      </c>
      <c r="K193" s="237" t="str">
        <f>VLOOKUP($D193,Raumtypologie!$AA$3:$AD$279,4,FALSE)</f>
        <v>ländlich</v>
      </c>
      <c r="L193" s="238">
        <v>108.9</v>
      </c>
      <c r="M193" s="239">
        <v>121.48</v>
      </c>
      <c r="N193" s="239">
        <v>2.25</v>
      </c>
      <c r="O193" s="240">
        <f t="shared" si="4"/>
        <v>0.89644385907145208</v>
      </c>
      <c r="P193" s="239">
        <f t="shared" si="5"/>
        <v>2.0169986829107671</v>
      </c>
    </row>
    <row r="194" spans="1:16">
      <c r="A194" s="205"/>
      <c r="B194" s="224"/>
      <c r="C194" s="225"/>
      <c r="D194">
        <v>70714</v>
      </c>
      <c r="E194" s="3" t="s">
        <v>569</v>
      </c>
      <c r="F194" s="237">
        <v>3</v>
      </c>
      <c r="G194" s="237" t="str">
        <f>VLOOKUP(D194,Raumtypologie!$A$3:$C$2095,3)</f>
        <v>Rural areas / thinly-populated area</v>
      </c>
      <c r="H194" s="237">
        <v>310</v>
      </c>
      <c r="I194" s="237" t="str">
        <f>VLOOKUP(D194,Raumtypologie!$L$3:$N$2095,3)</f>
        <v>Rural area surrounding centres (central)</v>
      </c>
      <c r="J194" s="237">
        <f>VLOOKUP($D194,Raumtypologie!$AA$3:$AD$279,3,FALSE)</f>
        <v>3</v>
      </c>
      <c r="K194" s="237" t="str">
        <f>VLOOKUP($D194,Raumtypologie!$AA$3:$AD$279,4,FALSE)</f>
        <v>ländlich</v>
      </c>
      <c r="L194" s="238">
        <v>87.4</v>
      </c>
      <c r="M194" s="239">
        <v>152.74</v>
      </c>
      <c r="N194" s="239">
        <v>20</v>
      </c>
      <c r="O194" s="240">
        <f t="shared" si="4"/>
        <v>0.57221422024355117</v>
      </c>
      <c r="P194" s="239">
        <f t="shared" si="5"/>
        <v>11.444284404871023</v>
      </c>
    </row>
    <row r="195" spans="1:16">
      <c r="A195" s="205"/>
      <c r="B195" s="224"/>
      <c r="C195" s="225"/>
      <c r="D195" s="241">
        <v>70715</v>
      </c>
      <c r="E195" s="253" t="s">
        <v>570</v>
      </c>
      <c r="F195" s="237">
        <v>3</v>
      </c>
      <c r="G195" s="237" t="str">
        <f>VLOOKUP(D195,Raumtypologie!$A$3:$C$2095,3)</f>
        <v>Rural areas / thinly-populated area</v>
      </c>
      <c r="H195" s="237">
        <v>103</v>
      </c>
      <c r="I195" s="237" t="str">
        <f>VLOOKUP(D195,Raumtypologie!$L$3:$N$2095,3)</f>
        <v>Urban centres (small)</v>
      </c>
      <c r="J195" s="237">
        <f>VLOOKUP($D195,Raumtypologie!$AA$3:$AD$279,3,FALSE)</f>
        <v>3</v>
      </c>
      <c r="K195" s="237" t="str">
        <f>VLOOKUP($D195,Raumtypologie!$AA$3:$AD$279,4,FALSE)</f>
        <v>ländlich</v>
      </c>
      <c r="L195" s="242">
        <v>87.4</v>
      </c>
      <c r="M195" s="243">
        <v>156.30000000000001</v>
      </c>
      <c r="N195" s="243">
        <v>16.3</v>
      </c>
      <c r="O195" s="244">
        <f t="shared" si="4"/>
        <v>0.55918106206014073</v>
      </c>
      <c r="P195" s="243">
        <f t="shared" si="5"/>
        <v>9.1146513115802943</v>
      </c>
    </row>
    <row r="196" spans="1:16">
      <c r="A196" s="205"/>
      <c r="B196" s="224"/>
      <c r="C196" s="225"/>
      <c r="D196">
        <v>70716</v>
      </c>
      <c r="E196" s="3" t="s">
        <v>196</v>
      </c>
      <c r="F196" s="237">
        <v>2</v>
      </c>
      <c r="G196" s="237" t="str">
        <f>VLOOKUP(D196,Raumtypologie!$A$3:$C$2095,3)</f>
        <v>Towns and suburbs / intermediate density area</v>
      </c>
      <c r="H196" s="237">
        <v>103</v>
      </c>
      <c r="I196" s="237" t="str">
        <f>VLOOKUP(D196,Raumtypologie!$L$3:$N$2095,3)</f>
        <v>Urban centres (small)</v>
      </c>
      <c r="J196" s="237">
        <f>VLOOKUP($D196,Raumtypologie!$AA$3:$AD$279,3,FALSE)</f>
        <v>4</v>
      </c>
      <c r="K196" s="237" t="str">
        <f>VLOOKUP($D196,Raumtypologie!$AA$3:$AD$279,4,FALSE)</f>
        <v>Verdichtungsraum</v>
      </c>
      <c r="L196" s="238">
        <v>357.3</v>
      </c>
      <c r="M196" s="239">
        <v>289.94</v>
      </c>
      <c r="N196" s="239">
        <v>16</v>
      </c>
      <c r="O196" s="240">
        <f t="shared" si="4"/>
        <v>1.2323239290887771</v>
      </c>
      <c r="P196" s="239">
        <f t="shared" si="5"/>
        <v>19.717182865420433</v>
      </c>
    </row>
    <row r="197" spans="1:16">
      <c r="A197" s="205"/>
      <c r="B197" s="224"/>
      <c r="C197" s="225"/>
      <c r="D197">
        <v>70717</v>
      </c>
      <c r="E197" s="3" t="s">
        <v>571</v>
      </c>
      <c r="F197" s="237">
        <v>3</v>
      </c>
      <c r="G197" s="237" t="str">
        <f>VLOOKUP(D197,Raumtypologie!$A$3:$C$2095,3)</f>
        <v>Rural areas / thinly-populated area</v>
      </c>
      <c r="H197" s="237">
        <v>410</v>
      </c>
      <c r="I197" s="237" t="str">
        <f>VLOOKUP(D197,Raumtypologie!$L$3:$N$2095,3)</f>
        <v>Rural area (central)</v>
      </c>
      <c r="J197" s="237">
        <f>VLOOKUP($D197,Raumtypologie!$AA$3:$AD$279,3,FALSE)</f>
        <v>2</v>
      </c>
      <c r="K197" s="237" t="str">
        <f>VLOOKUP($D197,Raumtypologie!$AA$3:$AD$279,4,FALSE)</f>
        <v>touristisch</v>
      </c>
      <c r="L197" s="238">
        <v>108.5</v>
      </c>
      <c r="M197" s="239">
        <v>161.74</v>
      </c>
      <c r="N197" s="239">
        <v>6</v>
      </c>
      <c r="O197" s="240">
        <f t="shared" si="4"/>
        <v>0.67082972672189933</v>
      </c>
      <c r="P197" s="239">
        <f t="shared" si="5"/>
        <v>4.0249783603313958</v>
      </c>
    </row>
    <row r="198" spans="1:16">
      <c r="A198" s="205"/>
      <c r="B198" s="224"/>
      <c r="C198" s="225"/>
      <c r="D198">
        <v>70718</v>
      </c>
      <c r="E198" s="3" t="s">
        <v>572</v>
      </c>
      <c r="F198" s="237">
        <v>3</v>
      </c>
      <c r="G198" s="237" t="str">
        <f>VLOOKUP(D198,Raumtypologie!$A$3:$C$2095,3)</f>
        <v>Rural areas / thinly-populated area</v>
      </c>
      <c r="H198" s="237">
        <v>310</v>
      </c>
      <c r="I198" s="237" t="str">
        <f>VLOOKUP(D198,Raumtypologie!$L$3:$N$2095,3)</f>
        <v>Rural area surrounding centres (central)</v>
      </c>
      <c r="J198" s="237">
        <f>VLOOKUP($D198,Raumtypologie!$AA$3:$AD$279,3,FALSE)</f>
        <v>3</v>
      </c>
      <c r="K198" s="237" t="str">
        <f>VLOOKUP($D198,Raumtypologie!$AA$3:$AD$279,4,FALSE)</f>
        <v>ländlich</v>
      </c>
      <c r="L198" s="238">
        <v>87.4</v>
      </c>
      <c r="M198" s="239" t="s">
        <v>454</v>
      </c>
      <c r="N198" s="239">
        <v>7.86</v>
      </c>
      <c r="O198" s="240"/>
      <c r="P198" s="239">
        <f t="shared" si="5"/>
        <v>7.86</v>
      </c>
    </row>
    <row r="199" spans="1:16">
      <c r="A199" s="205"/>
      <c r="B199" s="224"/>
      <c r="C199" s="225"/>
      <c r="D199" s="241">
        <v>70719</v>
      </c>
      <c r="E199" s="253" t="s">
        <v>573</v>
      </c>
      <c r="F199" s="237">
        <v>3</v>
      </c>
      <c r="G199" s="237" t="str">
        <f>VLOOKUP(D199,Raumtypologie!$A$3:$C$2095,3)</f>
        <v>Rural areas / thinly-populated area</v>
      </c>
      <c r="H199" s="237">
        <v>103</v>
      </c>
      <c r="I199" s="237" t="str">
        <f>VLOOKUP(D199,Raumtypologie!$L$3:$N$2095,3)</f>
        <v>Urban centres (small)</v>
      </c>
      <c r="J199" s="237">
        <f>VLOOKUP($D199,Raumtypologie!$AA$3:$AD$279,3,FALSE)</f>
        <v>4</v>
      </c>
      <c r="K199" s="237" t="str">
        <f>VLOOKUP($D199,Raumtypologie!$AA$3:$AD$279,4,FALSE)</f>
        <v>Verdichtungsraum</v>
      </c>
      <c r="L199" s="242">
        <v>205.4</v>
      </c>
      <c r="M199" s="243">
        <v>181.23</v>
      </c>
      <c r="N199" s="243">
        <v>5.49</v>
      </c>
      <c r="O199" s="244">
        <f t="shared" ref="O199:O262" si="6">L199/M199</f>
        <v>1.1333664404348067</v>
      </c>
      <c r="P199" s="243">
        <f t="shared" ref="P199:P262" si="7">IF(M199="keine Angabe",N199,O199*N199)</f>
        <v>6.2221817579870891</v>
      </c>
    </row>
    <row r="200" spans="1:16">
      <c r="A200" s="205"/>
      <c r="B200" s="224"/>
      <c r="C200" s="225"/>
      <c r="D200">
        <v>70720</v>
      </c>
      <c r="E200" s="3" t="s">
        <v>574</v>
      </c>
      <c r="F200" s="237">
        <v>3</v>
      </c>
      <c r="G200" s="237" t="str">
        <f>VLOOKUP(D200,Raumtypologie!$A$3:$C$2095,3)</f>
        <v>Rural areas / thinly-populated area</v>
      </c>
      <c r="H200" s="237">
        <v>310</v>
      </c>
      <c r="I200" s="237" t="str">
        <f>VLOOKUP(D200,Raumtypologie!$L$3:$N$2095,3)</f>
        <v>Rural area surrounding centres (central)</v>
      </c>
      <c r="J200" s="237">
        <f>VLOOKUP($D200,Raumtypologie!$AA$3:$AD$279,3,FALSE)</f>
        <v>3</v>
      </c>
      <c r="K200" s="237" t="str">
        <f>VLOOKUP($D200,Raumtypologie!$AA$3:$AD$279,4,FALSE)</f>
        <v>ländlich</v>
      </c>
      <c r="L200" s="238">
        <v>163.4</v>
      </c>
      <c r="M200" s="239">
        <v>156.04</v>
      </c>
      <c r="N200" s="239">
        <v>8.94</v>
      </c>
      <c r="O200" s="240">
        <f t="shared" si="6"/>
        <v>1.04716739297616</v>
      </c>
      <c r="P200" s="239">
        <f t="shared" si="7"/>
        <v>9.3616764932068701</v>
      </c>
    </row>
    <row r="201" spans="1:16">
      <c r="A201" s="205"/>
      <c r="B201" s="224"/>
      <c r="C201" s="225"/>
      <c r="D201">
        <v>70721</v>
      </c>
      <c r="E201" s="3" t="s">
        <v>575</v>
      </c>
      <c r="F201" s="237">
        <v>3</v>
      </c>
      <c r="G201" s="237" t="str">
        <f>VLOOKUP(D201,Raumtypologie!$A$3:$C$2095,3)</f>
        <v>Rural areas / thinly-populated area</v>
      </c>
      <c r="H201" s="237">
        <v>430</v>
      </c>
      <c r="I201" s="237" t="str">
        <f>VLOOKUP(D201,Raumtypologie!$L$3:$N$2095,3)</f>
        <v>Rural area (peripheral)</v>
      </c>
      <c r="J201" s="237">
        <f>VLOOKUP($D201,Raumtypologie!$AA$3:$AD$279,3,FALSE)</f>
        <v>3</v>
      </c>
      <c r="K201" s="237" t="str">
        <f>VLOOKUP($D201,Raumtypologie!$AA$3:$AD$279,4,FALSE)</f>
        <v>ländlich</v>
      </c>
      <c r="L201" s="238">
        <v>135.6</v>
      </c>
      <c r="M201" s="239">
        <v>181.23</v>
      </c>
      <c r="N201" s="239">
        <v>2.58</v>
      </c>
      <c r="O201" s="240">
        <f t="shared" si="6"/>
        <v>0.74822049329581197</v>
      </c>
      <c r="P201" s="239">
        <f t="shared" si="7"/>
        <v>1.9304088727031949</v>
      </c>
    </row>
    <row r="202" spans="1:16" ht="30">
      <c r="A202" s="205"/>
      <c r="B202" s="224"/>
      <c r="C202" s="225"/>
      <c r="D202">
        <v>70723</v>
      </c>
      <c r="E202" s="3" t="s">
        <v>576</v>
      </c>
      <c r="F202" s="237">
        <v>3</v>
      </c>
      <c r="G202" s="237" t="str">
        <f>VLOOKUP(D202,Raumtypologie!$A$3:$C$2095,3)</f>
        <v>Rural areas / thinly-populated area</v>
      </c>
      <c r="H202" s="237">
        <v>430</v>
      </c>
      <c r="I202" s="237" t="str">
        <f>VLOOKUP(D202,Raumtypologie!$L$3:$N$2095,3)</f>
        <v>Rural area (peripheral)</v>
      </c>
      <c r="J202" s="237">
        <f>VLOOKUP($D202,Raumtypologie!$AA$3:$AD$279,3,FALSE)</f>
        <v>3</v>
      </c>
      <c r="K202" s="237" t="str">
        <f>VLOOKUP($D202,Raumtypologie!$AA$3:$AD$279,4,FALSE)</f>
        <v>ländlich</v>
      </c>
      <c r="L202" s="238">
        <v>108.5</v>
      </c>
      <c r="M202" s="239">
        <v>132.13</v>
      </c>
      <c r="N202" s="239">
        <v>7.33</v>
      </c>
      <c r="O202" s="240">
        <f t="shared" si="6"/>
        <v>0.82116097782486952</v>
      </c>
      <c r="P202" s="239">
        <f t="shared" si="7"/>
        <v>6.019109967456294</v>
      </c>
    </row>
    <row r="203" spans="1:16" ht="30">
      <c r="A203" s="205"/>
      <c r="B203" s="224"/>
      <c r="C203" s="225"/>
      <c r="D203" s="241">
        <v>70724</v>
      </c>
      <c r="E203" s="253" t="s">
        <v>577</v>
      </c>
      <c r="F203" s="237">
        <v>3</v>
      </c>
      <c r="G203" s="237" t="str">
        <f>VLOOKUP(D203,Raumtypologie!$A$3:$C$2095,3)</f>
        <v>Rural areas / thinly-populated area</v>
      </c>
      <c r="H203" s="237">
        <v>430</v>
      </c>
      <c r="I203" s="237" t="str">
        <f>VLOOKUP(D203,Raumtypologie!$L$3:$N$2095,3)</f>
        <v>Rural area (peripheral)</v>
      </c>
      <c r="J203" s="237">
        <f>VLOOKUP($D203,Raumtypologie!$AA$3:$AD$279,3,FALSE)</f>
        <v>2</v>
      </c>
      <c r="K203" s="237" t="str">
        <f>VLOOKUP($D203,Raumtypologie!$AA$3:$AD$279,4,FALSE)</f>
        <v>touristisch</v>
      </c>
      <c r="L203" s="242">
        <v>114.5</v>
      </c>
      <c r="M203" s="243">
        <v>150.94999999999999</v>
      </c>
      <c r="N203" s="243">
        <v>10.84</v>
      </c>
      <c r="O203" s="244">
        <f t="shared" si="6"/>
        <v>0.7585293143424976</v>
      </c>
      <c r="P203" s="243">
        <f t="shared" si="7"/>
        <v>8.2224577674726742</v>
      </c>
    </row>
    <row r="204" spans="1:16">
      <c r="A204" s="205"/>
      <c r="B204" s="224"/>
      <c r="C204" s="225"/>
      <c r="D204">
        <v>70725</v>
      </c>
      <c r="E204" s="3" t="s">
        <v>578</v>
      </c>
      <c r="F204" s="237">
        <v>3</v>
      </c>
      <c r="G204" s="237" t="str">
        <f>VLOOKUP(D204,Raumtypologie!$A$3:$C$2095,3)</f>
        <v>Rural areas / thinly-populated area</v>
      </c>
      <c r="H204" s="237">
        <v>310</v>
      </c>
      <c r="I204" s="237" t="str">
        <f>VLOOKUP(D204,Raumtypologie!$L$3:$N$2095,3)</f>
        <v>Rural area surrounding centres (central)</v>
      </c>
      <c r="J204" s="237">
        <f>VLOOKUP($D204,Raumtypologie!$AA$3:$AD$279,3,FALSE)</f>
        <v>3</v>
      </c>
      <c r="K204" s="237" t="str">
        <f>VLOOKUP($D204,Raumtypologie!$AA$3:$AD$279,4,FALSE)</f>
        <v>ländlich</v>
      </c>
      <c r="L204" s="238">
        <v>72.2</v>
      </c>
      <c r="M204" s="239" t="s">
        <v>454</v>
      </c>
      <c r="N204" s="239">
        <v>15.54</v>
      </c>
      <c r="O204" s="240"/>
      <c r="P204" s="239">
        <f t="shared" si="7"/>
        <v>15.54</v>
      </c>
    </row>
    <row r="205" spans="1:16" ht="30">
      <c r="A205" s="205"/>
      <c r="B205" s="224"/>
      <c r="C205" s="225"/>
      <c r="D205">
        <v>70726</v>
      </c>
      <c r="E205" s="3" t="s">
        <v>579</v>
      </c>
      <c r="F205" s="237">
        <v>3</v>
      </c>
      <c r="G205" s="237" t="str">
        <f>VLOOKUP(D205,Raumtypologie!$A$3:$C$2095,3)</f>
        <v>Rural areas / thinly-populated area</v>
      </c>
      <c r="H205" s="237">
        <v>430</v>
      </c>
      <c r="I205" s="237" t="str">
        <f>VLOOKUP(D205,Raumtypologie!$L$3:$N$2095,3)</f>
        <v>Rural area (peripheral)</v>
      </c>
      <c r="J205" s="237">
        <f>VLOOKUP($D205,Raumtypologie!$AA$3:$AD$279,3,FALSE)</f>
        <v>3</v>
      </c>
      <c r="K205" s="237" t="str">
        <f>VLOOKUP($D205,Raumtypologie!$AA$3:$AD$279,4,FALSE)</f>
        <v>ländlich</v>
      </c>
      <c r="L205" s="238">
        <v>72.2</v>
      </c>
      <c r="M205" s="239">
        <v>152.05000000000001</v>
      </c>
      <c r="N205" s="239">
        <v>28.12</v>
      </c>
      <c r="O205" s="240">
        <f t="shared" si="6"/>
        <v>0.47484380138112459</v>
      </c>
      <c r="P205" s="239">
        <f t="shared" si="7"/>
        <v>13.352607694837223</v>
      </c>
    </row>
    <row r="206" spans="1:16">
      <c r="A206" s="205"/>
      <c r="B206" s="224"/>
      <c r="C206" s="225"/>
      <c r="D206">
        <v>70727</v>
      </c>
      <c r="E206" s="3" t="s">
        <v>580</v>
      </c>
      <c r="F206" s="237">
        <v>3</v>
      </c>
      <c r="G206" s="237" t="str">
        <f>VLOOKUP(D206,Raumtypologie!$A$3:$C$2095,3)</f>
        <v>Rural areas / thinly-populated area</v>
      </c>
      <c r="H206" s="237">
        <v>310</v>
      </c>
      <c r="I206" s="237" t="str">
        <f>VLOOKUP(D206,Raumtypologie!$L$3:$N$2095,3)</f>
        <v>Rural area surrounding centres (central)</v>
      </c>
      <c r="J206" s="237">
        <f>VLOOKUP($D206,Raumtypologie!$AA$3:$AD$279,3,FALSE)</f>
        <v>3</v>
      </c>
      <c r="K206" s="237" t="str">
        <f>VLOOKUP($D206,Raumtypologie!$AA$3:$AD$279,4,FALSE)</f>
        <v>ländlich</v>
      </c>
      <c r="L206" s="238">
        <v>72.2</v>
      </c>
      <c r="M206" s="239" t="s">
        <v>454</v>
      </c>
      <c r="N206" s="239">
        <v>4.88</v>
      </c>
      <c r="O206" s="240"/>
      <c r="P206" s="239">
        <f t="shared" si="7"/>
        <v>4.88</v>
      </c>
    </row>
    <row r="207" spans="1:16">
      <c r="A207" s="205"/>
      <c r="B207" s="224"/>
      <c r="C207" s="225"/>
      <c r="D207" s="241">
        <v>70728</v>
      </c>
      <c r="E207" s="253" t="s">
        <v>581</v>
      </c>
      <c r="F207" s="237">
        <v>3</v>
      </c>
      <c r="G207" s="237" t="str">
        <f>VLOOKUP(D207,Raumtypologie!$A$3:$C$2095,3)</f>
        <v>Rural areas / thinly-populated area</v>
      </c>
      <c r="H207" s="237">
        <v>430</v>
      </c>
      <c r="I207" s="237" t="str">
        <f>VLOOKUP(D207,Raumtypologie!$L$3:$N$2095,3)</f>
        <v>Rural area (peripheral)</v>
      </c>
      <c r="J207" s="237">
        <f>VLOOKUP($D207,Raumtypologie!$AA$3:$AD$279,3,FALSE)</f>
        <v>3</v>
      </c>
      <c r="K207" s="237" t="str">
        <f>VLOOKUP($D207,Raumtypologie!$AA$3:$AD$279,4,FALSE)</f>
        <v>ländlich</v>
      </c>
      <c r="L207" s="242">
        <v>108.9</v>
      </c>
      <c r="M207" s="243">
        <v>209.39</v>
      </c>
      <c r="N207" s="243">
        <v>8.68</v>
      </c>
      <c r="O207" s="244">
        <f t="shared" si="6"/>
        <v>0.52008214336883329</v>
      </c>
      <c r="P207" s="243">
        <f t="shared" si="7"/>
        <v>4.5143130044414725</v>
      </c>
    </row>
    <row r="208" spans="1:16">
      <c r="A208" s="205"/>
      <c r="B208" s="224"/>
      <c r="C208" s="225"/>
      <c r="D208">
        <v>70729</v>
      </c>
      <c r="E208" s="3" t="s">
        <v>582</v>
      </c>
      <c r="F208" s="237">
        <v>3</v>
      </c>
      <c r="G208" s="237" t="str">
        <f>VLOOKUP(D208,Raumtypologie!$A$3:$C$2095,3)</f>
        <v>Rural areas / thinly-populated area</v>
      </c>
      <c r="H208" s="237">
        <v>410</v>
      </c>
      <c r="I208" s="237" t="str">
        <f>VLOOKUP(D208,Raumtypologie!$L$3:$N$2095,3)</f>
        <v>Rural area (central)</v>
      </c>
      <c r="J208" s="237">
        <f>VLOOKUP($D208,Raumtypologie!$AA$3:$AD$279,3,FALSE)</f>
        <v>3</v>
      </c>
      <c r="K208" s="237" t="str">
        <f>VLOOKUP($D208,Raumtypologie!$AA$3:$AD$279,4,FALSE)</f>
        <v>ländlich</v>
      </c>
      <c r="L208" s="238">
        <v>130.4</v>
      </c>
      <c r="M208" s="239">
        <v>132.09</v>
      </c>
      <c r="N208" s="239">
        <v>16.670000000000002</v>
      </c>
      <c r="O208" s="240">
        <f t="shared" si="6"/>
        <v>0.98720569308804607</v>
      </c>
      <c r="P208" s="239">
        <f t="shared" si="7"/>
        <v>16.45671890377773</v>
      </c>
    </row>
    <row r="209" spans="1:16">
      <c r="A209" s="205"/>
      <c r="B209" s="224"/>
      <c r="C209" s="225"/>
      <c r="D209">
        <v>70731</v>
      </c>
      <c r="E209" s="3" t="s">
        <v>583</v>
      </c>
      <c r="F209" s="237">
        <v>3</v>
      </c>
      <c r="G209" s="237" t="str">
        <f>VLOOKUP(D209,Raumtypologie!$A$3:$C$2095,3)</f>
        <v>Rural areas / thinly-populated area</v>
      </c>
      <c r="H209" s="237">
        <v>103</v>
      </c>
      <c r="I209" s="237" t="str">
        <f>VLOOKUP(D209,Raumtypologie!$L$3:$N$2095,3)</f>
        <v>Urban centres (small)</v>
      </c>
      <c r="J209" s="237">
        <f>VLOOKUP($D209,Raumtypologie!$AA$3:$AD$279,3,FALSE)</f>
        <v>3</v>
      </c>
      <c r="K209" s="237" t="str">
        <f>VLOOKUP($D209,Raumtypologie!$AA$3:$AD$279,4,FALSE)</f>
        <v>ländlich</v>
      </c>
      <c r="L209" s="238">
        <v>163.4</v>
      </c>
      <c r="M209" s="239">
        <v>220.83</v>
      </c>
      <c r="N209" s="239">
        <v>2.89</v>
      </c>
      <c r="O209" s="240">
        <f t="shared" si="6"/>
        <v>0.73993569714259833</v>
      </c>
      <c r="P209" s="239">
        <f t="shared" si="7"/>
        <v>2.1384141647421093</v>
      </c>
    </row>
    <row r="210" spans="1:16">
      <c r="A210" s="205"/>
      <c r="B210" s="224"/>
      <c r="C210" s="225"/>
      <c r="D210">
        <v>70732</v>
      </c>
      <c r="E210" s="3" t="s">
        <v>584</v>
      </c>
      <c r="F210" s="237">
        <v>3</v>
      </c>
      <c r="G210" s="237" t="str">
        <f>VLOOKUP(D210,Raumtypologie!$A$3:$C$2095,3)</f>
        <v>Rural areas / thinly-populated area</v>
      </c>
      <c r="H210" s="237">
        <v>103</v>
      </c>
      <c r="I210" s="237" t="str">
        <f>VLOOKUP(D210,Raumtypologie!$L$3:$N$2095,3)</f>
        <v>Urban centres (small)</v>
      </c>
      <c r="J210" s="237">
        <f>VLOOKUP($D210,Raumtypologie!$AA$3:$AD$279,3,FALSE)</f>
        <v>4</v>
      </c>
      <c r="K210" s="237" t="str">
        <f>VLOOKUP($D210,Raumtypologie!$AA$3:$AD$279,4,FALSE)</f>
        <v>Verdichtungsraum</v>
      </c>
      <c r="L210" s="238">
        <v>190.3</v>
      </c>
      <c r="M210" s="239">
        <v>215.07</v>
      </c>
      <c r="N210" s="239">
        <v>12.26</v>
      </c>
      <c r="O210" s="240">
        <f t="shared" si="6"/>
        <v>0.88482819547124203</v>
      </c>
      <c r="P210" s="239">
        <f t="shared" si="7"/>
        <v>10.847993676477428</v>
      </c>
    </row>
    <row r="211" spans="1:16">
      <c r="A211" s="205"/>
      <c r="B211" s="224"/>
      <c r="C211" s="225"/>
      <c r="D211" s="241">
        <v>70733</v>
      </c>
      <c r="E211" s="253" t="s">
        <v>585</v>
      </c>
      <c r="F211" s="237">
        <v>3</v>
      </c>
      <c r="G211" s="237" t="str">
        <f>VLOOKUP(D211,Raumtypologie!$A$3:$C$2095,3)</f>
        <v>Rural areas / thinly-populated area</v>
      </c>
      <c r="H211" s="237">
        <v>430</v>
      </c>
      <c r="I211" s="237" t="str">
        <f>VLOOKUP(D211,Raumtypologie!$L$3:$N$2095,3)</f>
        <v>Rural area (peripheral)</v>
      </c>
      <c r="J211" s="237">
        <f>VLOOKUP($D211,Raumtypologie!$AA$3:$AD$279,3,FALSE)</f>
        <v>3</v>
      </c>
      <c r="K211" s="237" t="str">
        <f>VLOOKUP($D211,Raumtypologie!$AA$3:$AD$279,4,FALSE)</f>
        <v>ländlich</v>
      </c>
      <c r="L211" s="242">
        <v>135.6</v>
      </c>
      <c r="M211" s="243" t="s">
        <v>454</v>
      </c>
      <c r="N211" s="243">
        <v>1.64</v>
      </c>
      <c r="O211" s="244"/>
      <c r="P211" s="243">
        <f t="shared" si="7"/>
        <v>1.64</v>
      </c>
    </row>
    <row r="212" spans="1:16">
      <c r="A212" s="205"/>
      <c r="B212" s="224"/>
      <c r="C212" s="225"/>
      <c r="D212">
        <v>70734</v>
      </c>
      <c r="E212" s="3" t="s">
        <v>586</v>
      </c>
      <c r="F212" s="237">
        <v>3</v>
      </c>
      <c r="G212" s="237" t="str">
        <f>VLOOKUP(D212,Raumtypologie!$A$3:$C$2095,3)</f>
        <v>Rural areas / thinly-populated area</v>
      </c>
      <c r="H212" s="237">
        <v>430</v>
      </c>
      <c r="I212" s="237" t="str">
        <f>VLOOKUP(D212,Raumtypologie!$L$3:$N$2095,3)</f>
        <v>Rural area (peripheral)</v>
      </c>
      <c r="J212" s="237">
        <f>VLOOKUP($D212,Raumtypologie!$AA$3:$AD$279,3,FALSE)</f>
        <v>4</v>
      </c>
      <c r="K212" s="237" t="str">
        <f>VLOOKUP($D212,Raumtypologie!$AA$3:$AD$279,4,FALSE)</f>
        <v>ländlich</v>
      </c>
      <c r="L212" s="238">
        <v>114.5</v>
      </c>
      <c r="M212" s="239">
        <v>138.97999999999999</v>
      </c>
      <c r="N212" s="239">
        <v>8.94</v>
      </c>
      <c r="O212" s="240">
        <f t="shared" si="6"/>
        <v>0.82385954813642259</v>
      </c>
      <c r="P212" s="239">
        <f t="shared" si="7"/>
        <v>7.3653043603396178</v>
      </c>
    </row>
    <row r="213" spans="1:16">
      <c r="A213" s="205"/>
      <c r="B213" s="228"/>
      <c r="C213" s="229"/>
      <c r="D213" s="230">
        <v>70735</v>
      </c>
      <c r="E213" s="252" t="s">
        <v>587</v>
      </c>
      <c r="F213" s="231">
        <v>3</v>
      </c>
      <c r="G213" s="231" t="str">
        <f>VLOOKUP(D213,Raumtypologie!$A$3:$C$2095,3)</f>
        <v>Rural areas / thinly-populated area</v>
      </c>
      <c r="H213" s="231">
        <v>410</v>
      </c>
      <c r="I213" s="231" t="str">
        <f>VLOOKUP(D213,Raumtypologie!$L$3:$N$2095,3)</f>
        <v>Rural area (central)</v>
      </c>
      <c r="J213" s="231">
        <f>VLOOKUP($D213,Raumtypologie!$AA$3:$AD$279,3,FALSE)</f>
        <v>3</v>
      </c>
      <c r="K213" s="231" t="str">
        <f>VLOOKUP($D213,Raumtypologie!$AA$3:$AD$279,4,FALSE)</f>
        <v>ländlich</v>
      </c>
      <c r="L213" s="232">
        <v>130.4</v>
      </c>
      <c r="M213" s="233">
        <v>172.41</v>
      </c>
      <c r="N213" s="233">
        <v>7.55</v>
      </c>
      <c r="O213" s="234">
        <f t="shared" si="6"/>
        <v>0.75633663940606699</v>
      </c>
      <c r="P213" s="233">
        <f t="shared" si="7"/>
        <v>5.7103416275158052</v>
      </c>
    </row>
    <row r="214" spans="1:16">
      <c r="A214" s="205"/>
      <c r="B214" s="224" t="s">
        <v>588</v>
      </c>
      <c r="C214" s="225" t="s">
        <v>358</v>
      </c>
      <c r="E214" s="251" t="s">
        <v>386</v>
      </c>
      <c r="F214" s="235"/>
      <c r="G214" s="235"/>
      <c r="H214" s="235"/>
      <c r="I214" s="235"/>
      <c r="J214" s="235"/>
      <c r="K214" s="235"/>
      <c r="L214" s="236"/>
      <c r="M214" s="226"/>
      <c r="N214" s="226"/>
      <c r="O214" s="227"/>
      <c r="P214" s="226">
        <f t="shared" si="7"/>
        <v>0</v>
      </c>
    </row>
    <row r="215" spans="1:16">
      <c r="A215" s="205"/>
      <c r="B215" s="224"/>
      <c r="C215" s="225"/>
      <c r="D215">
        <v>70801</v>
      </c>
      <c r="E215" s="3" t="s">
        <v>589</v>
      </c>
      <c r="F215" s="237">
        <v>3</v>
      </c>
      <c r="G215" s="237" t="str">
        <f>VLOOKUP(D215,Raumtypologie!$A$3:$C$2095,3)</f>
        <v>Rural areas / thinly-populated area</v>
      </c>
      <c r="H215" s="237">
        <v>430</v>
      </c>
      <c r="I215" s="237" t="str">
        <f>VLOOKUP(D215,Raumtypologie!$L$3:$N$2095,3)</f>
        <v>Rural area (peripheral)</v>
      </c>
      <c r="J215" s="237">
        <f>VLOOKUP($D215,Raumtypologie!$AA$3:$AD$279,3,FALSE)</f>
        <v>3</v>
      </c>
      <c r="K215" s="237" t="str">
        <f>VLOOKUP($D215,Raumtypologie!$AA$3:$AD$279,4,FALSE)</f>
        <v>ländlich</v>
      </c>
      <c r="L215" s="238">
        <v>75.900000000000006</v>
      </c>
      <c r="M215" s="239">
        <v>335.5</v>
      </c>
      <c r="N215" s="239">
        <v>6.7</v>
      </c>
      <c r="O215" s="240">
        <f t="shared" si="6"/>
        <v>0.22622950819672133</v>
      </c>
      <c r="P215" s="239">
        <f t="shared" si="7"/>
        <v>1.5157377049180329</v>
      </c>
    </row>
    <row r="216" spans="1:16">
      <c r="A216" s="205"/>
      <c r="B216" s="224"/>
      <c r="C216" s="225"/>
      <c r="D216">
        <v>70802</v>
      </c>
      <c r="E216" s="3" t="s">
        <v>590</v>
      </c>
      <c r="F216" s="237">
        <v>3</v>
      </c>
      <c r="G216" s="237" t="str">
        <f>VLOOKUP(D216,Raumtypologie!$A$3:$C$2095,3)</f>
        <v>Rural areas / thinly-populated area</v>
      </c>
      <c r="H216" s="237">
        <v>410</v>
      </c>
      <c r="I216" s="237" t="str">
        <f>VLOOKUP(D216,Raumtypologie!$L$3:$N$2095,3)</f>
        <v>Rural area (central)</v>
      </c>
      <c r="J216" s="237">
        <f>VLOOKUP($D216,Raumtypologie!$AA$3:$AD$279,3,FALSE)</f>
        <v>3</v>
      </c>
      <c r="K216" s="237" t="str">
        <f>VLOOKUP($D216,Raumtypologie!$AA$3:$AD$279,4,FALSE)</f>
        <v>ländlich</v>
      </c>
      <c r="L216" s="238">
        <v>169.1</v>
      </c>
      <c r="M216" s="239">
        <v>198.08</v>
      </c>
      <c r="N216" s="239">
        <v>4</v>
      </c>
      <c r="O216" s="240">
        <f t="shared" si="6"/>
        <v>0.85369547657512113</v>
      </c>
      <c r="P216" s="239">
        <f t="shared" si="7"/>
        <v>3.4147819063004845</v>
      </c>
    </row>
    <row r="217" spans="1:16">
      <c r="A217" s="205"/>
      <c r="B217" s="224"/>
      <c r="C217" s="225"/>
      <c r="D217" s="241">
        <v>70803</v>
      </c>
      <c r="E217" s="253" t="s">
        <v>591</v>
      </c>
      <c r="F217" s="237">
        <v>3</v>
      </c>
      <c r="G217" s="237" t="str">
        <f>VLOOKUP(D217,Raumtypologie!$A$3:$C$2095,3)</f>
        <v>Rural areas / thinly-populated area</v>
      </c>
      <c r="H217" s="237">
        <v>410</v>
      </c>
      <c r="I217" s="237" t="str">
        <f>VLOOKUP(D217,Raumtypologie!$L$3:$N$2095,3)</f>
        <v>Rural area (central)</v>
      </c>
      <c r="J217" s="237">
        <f>VLOOKUP($D217,Raumtypologie!$AA$3:$AD$279,3,FALSE)</f>
        <v>2</v>
      </c>
      <c r="K217" s="237" t="str">
        <f>VLOOKUP($D217,Raumtypologie!$AA$3:$AD$279,4,FALSE)</f>
        <v>touristisch</v>
      </c>
      <c r="L217" s="242">
        <v>169.1</v>
      </c>
      <c r="M217" s="243">
        <v>183.69</v>
      </c>
      <c r="N217" s="243">
        <v>2.2999999999999998</v>
      </c>
      <c r="O217" s="244">
        <f t="shared" si="6"/>
        <v>0.92057270401219449</v>
      </c>
      <c r="P217" s="243">
        <f t="shared" si="7"/>
        <v>2.1173172192280472</v>
      </c>
    </row>
    <row r="218" spans="1:16">
      <c r="A218" s="205"/>
      <c r="B218" s="224"/>
      <c r="C218" s="225"/>
      <c r="D218">
        <v>70804</v>
      </c>
      <c r="E218" s="3" t="s">
        <v>592</v>
      </c>
      <c r="F218" s="237">
        <v>3</v>
      </c>
      <c r="G218" s="237" t="str">
        <f>VLOOKUP(D218,Raumtypologie!$A$3:$C$2095,3)</f>
        <v>Rural areas / thinly-populated area</v>
      </c>
      <c r="H218" s="237">
        <v>310</v>
      </c>
      <c r="I218" s="237" t="str">
        <f>VLOOKUP(D218,Raumtypologie!$L$3:$N$2095,3)</f>
        <v>Rural area surrounding centres (central)</v>
      </c>
      <c r="J218" s="237">
        <f>VLOOKUP($D218,Raumtypologie!$AA$3:$AD$279,3,FALSE)</f>
        <v>3</v>
      </c>
      <c r="K218" s="237" t="str">
        <f>VLOOKUP($D218,Raumtypologie!$AA$3:$AD$279,4,FALSE)</f>
        <v>ländlich</v>
      </c>
      <c r="L218" s="238">
        <v>169.1</v>
      </c>
      <c r="M218" s="239">
        <v>147.97</v>
      </c>
      <c r="N218" s="239">
        <v>2.16</v>
      </c>
      <c r="O218" s="240">
        <f t="shared" si="6"/>
        <v>1.1427992160573088</v>
      </c>
      <c r="P218" s="239">
        <f t="shared" si="7"/>
        <v>2.4684463066837874</v>
      </c>
    </row>
    <row r="219" spans="1:16">
      <c r="A219" s="205"/>
      <c r="B219" s="224"/>
      <c r="C219" s="225"/>
      <c r="D219">
        <v>70805</v>
      </c>
      <c r="E219" s="3" t="s">
        <v>593</v>
      </c>
      <c r="F219" s="237">
        <v>2</v>
      </c>
      <c r="G219" s="237" t="str">
        <f>VLOOKUP(D219,Raumtypologie!$A$3:$C$2095,3)</f>
        <v>Towns and suburbs / intermediate density area</v>
      </c>
      <c r="H219" s="237">
        <v>103</v>
      </c>
      <c r="I219" s="237" t="str">
        <f>VLOOKUP(D219,Raumtypologie!$L$3:$N$2095,3)</f>
        <v>Urban centres (small)</v>
      </c>
      <c r="J219" s="237">
        <f>VLOOKUP($D219,Raumtypologie!$AA$3:$AD$279,3,FALSE)</f>
        <v>4</v>
      </c>
      <c r="K219" s="237" t="str">
        <f>VLOOKUP($D219,Raumtypologie!$AA$3:$AD$279,4,FALSE)</f>
        <v>Verdichtungsraum</v>
      </c>
      <c r="L219" s="238">
        <v>226</v>
      </c>
      <c r="M219" s="239">
        <v>220.43</v>
      </c>
      <c r="N219" s="239">
        <v>4.72</v>
      </c>
      <c r="O219" s="240">
        <f t="shared" si="6"/>
        <v>1.0252687928140451</v>
      </c>
      <c r="P219" s="239">
        <f t="shared" si="7"/>
        <v>4.8392687020822924</v>
      </c>
    </row>
    <row r="220" spans="1:16">
      <c r="A220" s="205"/>
      <c r="B220" s="224"/>
      <c r="C220" s="225"/>
      <c r="D220">
        <v>70806</v>
      </c>
      <c r="E220" s="3" t="s">
        <v>594</v>
      </c>
      <c r="F220" s="237">
        <v>3</v>
      </c>
      <c r="G220" s="237" t="str">
        <f>VLOOKUP(D220,Raumtypologie!$A$3:$C$2095,3)</f>
        <v>Rural areas / thinly-populated area</v>
      </c>
      <c r="H220" s="237">
        <v>103</v>
      </c>
      <c r="I220" s="237" t="str">
        <f>VLOOKUP(D220,Raumtypologie!$L$3:$N$2095,3)</f>
        <v>Urban centres (small)</v>
      </c>
      <c r="J220" s="237">
        <f>VLOOKUP($D220,Raumtypologie!$AA$3:$AD$279,3,FALSE)</f>
        <v>4</v>
      </c>
      <c r="K220" s="237" t="str">
        <f>VLOOKUP($D220,Raumtypologie!$AA$3:$AD$279,4,FALSE)</f>
        <v>Verdichtungsraum</v>
      </c>
      <c r="L220" s="238">
        <v>225.7</v>
      </c>
      <c r="M220" s="239">
        <v>172.41</v>
      </c>
      <c r="N220" s="239">
        <v>3.02</v>
      </c>
      <c r="O220" s="240">
        <f t="shared" si="6"/>
        <v>1.3090887999535989</v>
      </c>
      <c r="P220" s="239">
        <f t="shared" si="7"/>
        <v>3.9534481758598687</v>
      </c>
    </row>
    <row r="221" spans="1:16">
      <c r="A221" s="205"/>
      <c r="B221" s="224"/>
      <c r="C221" s="225"/>
      <c r="D221" s="241">
        <v>70807</v>
      </c>
      <c r="E221" s="253" t="s">
        <v>595</v>
      </c>
      <c r="F221" s="237">
        <v>3</v>
      </c>
      <c r="G221" s="237" t="str">
        <f>VLOOKUP(D221,Raumtypologie!$A$3:$C$2095,3)</f>
        <v>Rural areas / thinly-populated area</v>
      </c>
      <c r="H221" s="237">
        <v>410</v>
      </c>
      <c r="I221" s="237" t="str">
        <f>VLOOKUP(D221,Raumtypologie!$L$3:$N$2095,3)</f>
        <v>Rural area (central)</v>
      </c>
      <c r="J221" s="237">
        <f>VLOOKUP($D221,Raumtypologie!$AA$3:$AD$279,3,FALSE)</f>
        <v>2</v>
      </c>
      <c r="K221" s="237" t="str">
        <f>VLOOKUP($D221,Raumtypologie!$AA$3:$AD$279,4,FALSE)</f>
        <v>touristisch</v>
      </c>
      <c r="L221" s="242">
        <v>310.89999999999998</v>
      </c>
      <c r="M221" s="243">
        <v>233.46</v>
      </c>
      <c r="N221" s="243">
        <v>5.46</v>
      </c>
      <c r="O221" s="244">
        <f t="shared" si="6"/>
        <v>1.3317056455067249</v>
      </c>
      <c r="P221" s="243">
        <f t="shared" si="7"/>
        <v>7.2711128244667176</v>
      </c>
    </row>
    <row r="222" spans="1:16">
      <c r="A222" s="205"/>
      <c r="B222" s="224"/>
      <c r="C222" s="225"/>
      <c r="D222">
        <v>70808</v>
      </c>
      <c r="E222" s="3" t="s">
        <v>596</v>
      </c>
      <c r="F222" s="237">
        <v>3</v>
      </c>
      <c r="G222" s="237" t="str">
        <f>VLOOKUP(D222,Raumtypologie!$A$3:$C$2095,3)</f>
        <v>Rural areas / thinly-populated area</v>
      </c>
      <c r="H222" s="237">
        <v>430</v>
      </c>
      <c r="I222" s="237" t="str">
        <f>VLOOKUP(D222,Raumtypologie!$L$3:$N$2095,3)</f>
        <v>Rural area (peripheral)</v>
      </c>
      <c r="J222" s="237">
        <f>VLOOKUP($D222,Raumtypologie!$AA$3:$AD$279,3,FALSE)</f>
        <v>3</v>
      </c>
      <c r="K222" s="237" t="str">
        <f>VLOOKUP($D222,Raumtypologie!$AA$3:$AD$279,4,FALSE)</f>
        <v>ländlich</v>
      </c>
      <c r="L222" s="238">
        <v>75.900000000000006</v>
      </c>
      <c r="M222" s="239">
        <v>131.06</v>
      </c>
      <c r="N222" s="239">
        <v>13.23</v>
      </c>
      <c r="O222" s="240">
        <f t="shared" si="6"/>
        <v>0.57912406531359684</v>
      </c>
      <c r="P222" s="239">
        <f t="shared" si="7"/>
        <v>7.6618113840988862</v>
      </c>
    </row>
    <row r="223" spans="1:16">
      <c r="A223" s="205"/>
      <c r="B223" s="224"/>
      <c r="C223" s="225"/>
      <c r="D223">
        <v>70809</v>
      </c>
      <c r="E223" s="3" t="s">
        <v>597</v>
      </c>
      <c r="F223" s="237">
        <v>3</v>
      </c>
      <c r="G223" s="237" t="str">
        <f>VLOOKUP(D223,Raumtypologie!$A$3:$C$2095,3)</f>
        <v>Rural areas / thinly-populated area</v>
      </c>
      <c r="H223" s="237">
        <v>310</v>
      </c>
      <c r="I223" s="237" t="str">
        <f>VLOOKUP(D223,Raumtypologie!$L$3:$N$2095,3)</f>
        <v>Rural area surrounding centres (central)</v>
      </c>
      <c r="J223" s="237">
        <f>VLOOKUP($D223,Raumtypologie!$AA$3:$AD$279,3,FALSE)</f>
        <v>3</v>
      </c>
      <c r="K223" s="237" t="str">
        <f>VLOOKUP($D223,Raumtypologie!$AA$3:$AD$279,4,FALSE)</f>
        <v>ländlich</v>
      </c>
      <c r="L223" s="238">
        <v>89.8</v>
      </c>
      <c r="M223" s="239">
        <v>964.69</v>
      </c>
      <c r="N223" s="239">
        <v>43.55</v>
      </c>
      <c r="O223" s="240">
        <f t="shared" si="6"/>
        <v>9.3086898381863598E-2</v>
      </c>
      <c r="P223" s="239">
        <f t="shared" si="7"/>
        <v>4.0539344245301594</v>
      </c>
    </row>
    <row r="224" spans="1:16">
      <c r="A224" s="205"/>
      <c r="B224" s="224"/>
      <c r="C224" s="225"/>
      <c r="D224">
        <v>70810</v>
      </c>
      <c r="E224" s="3" t="s">
        <v>598</v>
      </c>
      <c r="F224" s="237">
        <v>3</v>
      </c>
      <c r="G224" s="237" t="str">
        <f>VLOOKUP(D224,Raumtypologie!$A$3:$C$2095,3)</f>
        <v>Rural areas / thinly-populated area</v>
      </c>
      <c r="H224" s="237">
        <v>310</v>
      </c>
      <c r="I224" s="237" t="str">
        <f>VLOOKUP(D224,Raumtypologie!$L$3:$N$2095,3)</f>
        <v>Rural area surrounding centres (central)</v>
      </c>
      <c r="J224" s="237">
        <f>VLOOKUP($D224,Raumtypologie!$AA$3:$AD$279,3,FALSE)</f>
        <v>3</v>
      </c>
      <c r="K224" s="237" t="str">
        <f>VLOOKUP($D224,Raumtypologie!$AA$3:$AD$279,4,FALSE)</f>
        <v>ländlich</v>
      </c>
      <c r="L224" s="238">
        <v>150.80000000000001</v>
      </c>
      <c r="M224" s="239">
        <v>174.44</v>
      </c>
      <c r="N224" s="239">
        <v>19.690000000000001</v>
      </c>
      <c r="O224" s="240">
        <f t="shared" si="6"/>
        <v>0.86448062371015832</v>
      </c>
      <c r="P224" s="239">
        <f t="shared" si="7"/>
        <v>17.02162348085302</v>
      </c>
    </row>
    <row r="225" spans="1:16">
      <c r="A225" s="205"/>
      <c r="B225" s="224"/>
      <c r="C225" s="225"/>
      <c r="D225" s="241">
        <v>70811</v>
      </c>
      <c r="E225" s="253" t="s">
        <v>599</v>
      </c>
      <c r="F225" s="237">
        <v>3</v>
      </c>
      <c r="G225" s="237" t="str">
        <f>VLOOKUP(D225,Raumtypologie!$A$3:$C$2095,3)</f>
        <v>Rural areas / thinly-populated area</v>
      </c>
      <c r="H225" s="237">
        <v>410</v>
      </c>
      <c r="I225" s="237" t="str">
        <f>VLOOKUP(D225,Raumtypologie!$L$3:$N$2095,3)</f>
        <v>Rural area (central)</v>
      </c>
      <c r="J225" s="237">
        <f>VLOOKUP($D225,Raumtypologie!$AA$3:$AD$279,3,FALSE)</f>
        <v>2</v>
      </c>
      <c r="K225" s="237" t="str">
        <f>VLOOKUP($D225,Raumtypologie!$AA$3:$AD$279,4,FALSE)</f>
        <v>touristisch</v>
      </c>
      <c r="L225" s="242">
        <v>230.8</v>
      </c>
      <c r="M225" s="243">
        <v>261.24</v>
      </c>
      <c r="N225" s="243">
        <v>4.12</v>
      </c>
      <c r="O225" s="244">
        <f t="shared" si="6"/>
        <v>0.88347879344663915</v>
      </c>
      <c r="P225" s="243">
        <f t="shared" si="7"/>
        <v>3.6399326290001532</v>
      </c>
    </row>
    <row r="226" spans="1:16">
      <c r="A226" s="205"/>
      <c r="B226" s="224"/>
      <c r="C226" s="225"/>
      <c r="D226">
        <v>70812</v>
      </c>
      <c r="E226" s="3" t="s">
        <v>600</v>
      </c>
      <c r="F226" s="237">
        <v>3</v>
      </c>
      <c r="G226" s="237" t="str">
        <f>VLOOKUP(D226,Raumtypologie!$A$3:$C$2095,3)</f>
        <v>Rural areas / thinly-populated area</v>
      </c>
      <c r="H226" s="237">
        <v>430</v>
      </c>
      <c r="I226" s="237" t="str">
        <f>VLOOKUP(D226,Raumtypologie!$L$3:$N$2095,3)</f>
        <v>Rural area (peripheral)</v>
      </c>
      <c r="J226" s="237">
        <f>VLOOKUP($D226,Raumtypologie!$AA$3:$AD$279,3,FALSE)</f>
        <v>3</v>
      </c>
      <c r="K226" s="237" t="str">
        <f>VLOOKUP($D226,Raumtypologie!$AA$3:$AD$279,4,FALSE)</f>
        <v>ländlich</v>
      </c>
      <c r="L226" s="238">
        <v>75.900000000000006</v>
      </c>
      <c r="M226" s="239" t="s">
        <v>454</v>
      </c>
      <c r="N226" s="239">
        <v>45</v>
      </c>
      <c r="O226" s="240" t="e">
        <f t="shared" si="6"/>
        <v>#VALUE!</v>
      </c>
      <c r="P226" s="239">
        <f t="shared" si="7"/>
        <v>45</v>
      </c>
    </row>
    <row r="227" spans="1:16">
      <c r="A227" s="205"/>
      <c r="B227" s="224"/>
      <c r="C227" s="225"/>
      <c r="D227">
        <v>70813</v>
      </c>
      <c r="E227" s="3" t="s">
        <v>601</v>
      </c>
      <c r="F227" s="237">
        <v>3</v>
      </c>
      <c r="G227" s="237" t="str">
        <f>VLOOKUP(D227,Raumtypologie!$A$3:$C$2095,3)</f>
        <v>Rural areas / thinly-populated area</v>
      </c>
      <c r="H227" s="237">
        <v>330</v>
      </c>
      <c r="I227" s="237" t="str">
        <f>VLOOKUP(D227,Raumtypologie!$L$3:$N$2095,3)</f>
        <v>Rural area surrounding centres (peripheral)</v>
      </c>
      <c r="J227" s="237">
        <f>VLOOKUP($D227,Raumtypologie!$AA$3:$AD$279,3,FALSE)</f>
        <v>3</v>
      </c>
      <c r="K227" s="237" t="str">
        <f>VLOOKUP($D227,Raumtypologie!$AA$3:$AD$279,4,FALSE)</f>
        <v>ländlich</v>
      </c>
      <c r="L227" s="238">
        <v>75.900000000000006</v>
      </c>
      <c r="M227" s="239" t="s">
        <v>454</v>
      </c>
      <c r="N227" s="239">
        <v>28.31</v>
      </c>
      <c r="O227" s="240" t="e">
        <f t="shared" si="6"/>
        <v>#VALUE!</v>
      </c>
      <c r="P227" s="239">
        <f t="shared" si="7"/>
        <v>28.31</v>
      </c>
    </row>
    <row r="228" spans="1:16">
      <c r="A228" s="205"/>
      <c r="B228" s="224"/>
      <c r="C228" s="225"/>
      <c r="D228">
        <v>70814</v>
      </c>
      <c r="E228" s="3" t="s">
        <v>602</v>
      </c>
      <c r="F228" s="237">
        <v>3</v>
      </c>
      <c r="G228" s="237" t="str">
        <f>VLOOKUP(D228,Raumtypologie!$A$3:$C$2095,3)</f>
        <v>Rural areas / thinly-populated area</v>
      </c>
      <c r="H228" s="237">
        <v>310</v>
      </c>
      <c r="I228" s="237" t="str">
        <f>VLOOKUP(D228,Raumtypologie!$L$3:$N$2095,3)</f>
        <v>Rural area surrounding centres (central)</v>
      </c>
      <c r="J228" s="237">
        <f>VLOOKUP($D228,Raumtypologie!$AA$3:$AD$279,3,FALSE)</f>
        <v>3</v>
      </c>
      <c r="K228" s="237" t="str">
        <f>VLOOKUP($D228,Raumtypologie!$AA$3:$AD$279,4,FALSE)</f>
        <v>ländlich</v>
      </c>
      <c r="L228" s="238">
        <v>169.1</v>
      </c>
      <c r="M228" s="239">
        <v>165.03</v>
      </c>
      <c r="N228" s="239">
        <v>4</v>
      </c>
      <c r="O228" s="240">
        <f t="shared" si="6"/>
        <v>1.0246621826334605</v>
      </c>
      <c r="P228" s="239">
        <f t="shared" si="7"/>
        <v>4.0986487305338422</v>
      </c>
    </row>
    <row r="229" spans="1:16">
      <c r="A229" s="205"/>
      <c r="B229" s="224"/>
      <c r="C229" s="225"/>
      <c r="D229" s="241">
        <v>70815</v>
      </c>
      <c r="E229" s="253" t="s">
        <v>603</v>
      </c>
      <c r="F229" s="237">
        <v>3</v>
      </c>
      <c r="G229" s="237" t="str">
        <f>VLOOKUP(D229,Raumtypologie!$A$3:$C$2095,3)</f>
        <v>Rural areas / thinly-populated area</v>
      </c>
      <c r="H229" s="237">
        <v>430</v>
      </c>
      <c r="I229" s="237" t="str">
        <f>VLOOKUP(D229,Raumtypologie!$L$3:$N$2095,3)</f>
        <v>Rural area (peripheral)</v>
      </c>
      <c r="J229" s="237">
        <f>VLOOKUP($D229,Raumtypologie!$AA$3:$AD$279,3,FALSE)</f>
        <v>3</v>
      </c>
      <c r="K229" s="237" t="str">
        <f>VLOOKUP($D229,Raumtypologie!$AA$3:$AD$279,4,FALSE)</f>
        <v>ländlich</v>
      </c>
      <c r="L229" s="242">
        <v>75.900000000000006</v>
      </c>
      <c r="M229" s="243" t="s">
        <v>454</v>
      </c>
      <c r="N229" s="243">
        <v>2.2599999999999998</v>
      </c>
      <c r="O229" s="244" t="e">
        <f t="shared" si="6"/>
        <v>#VALUE!</v>
      </c>
      <c r="P229" s="243">
        <f t="shared" si="7"/>
        <v>2.2599999999999998</v>
      </c>
    </row>
    <row r="230" spans="1:16">
      <c r="A230" s="205"/>
      <c r="B230" s="224"/>
      <c r="C230" s="225"/>
      <c r="D230">
        <v>70816</v>
      </c>
      <c r="E230" s="3" t="s">
        <v>604</v>
      </c>
      <c r="F230" s="237">
        <v>2</v>
      </c>
      <c r="G230" s="237" t="str">
        <f>VLOOKUP(D230,Raumtypologie!$A$3:$C$2095,3)</f>
        <v>Towns and suburbs / intermediate density area</v>
      </c>
      <c r="H230" s="237">
        <v>103</v>
      </c>
      <c r="I230" s="237" t="str">
        <f>VLOOKUP(D230,Raumtypologie!$L$3:$N$2095,3)</f>
        <v>Urban centres (small)</v>
      </c>
      <c r="J230" s="237">
        <f>VLOOKUP($D230,Raumtypologie!$AA$3:$AD$279,3,FALSE)</f>
        <v>4</v>
      </c>
      <c r="K230" s="237" t="str">
        <f>VLOOKUP($D230,Raumtypologie!$AA$3:$AD$279,4,FALSE)</f>
        <v>Verdichtungsraum</v>
      </c>
      <c r="L230" s="238">
        <v>200.4</v>
      </c>
      <c r="M230" s="239">
        <v>129.31</v>
      </c>
      <c r="N230" s="239">
        <v>4.2</v>
      </c>
      <c r="O230" s="240">
        <f t="shared" si="6"/>
        <v>1.5497641327043539</v>
      </c>
      <c r="P230" s="239">
        <f t="shared" si="7"/>
        <v>6.5090093573582868</v>
      </c>
    </row>
    <row r="231" spans="1:16">
      <c r="A231" s="205"/>
      <c r="B231" s="224"/>
      <c r="C231" s="225"/>
      <c r="D231">
        <v>70817</v>
      </c>
      <c r="E231" s="3" t="s">
        <v>605</v>
      </c>
      <c r="F231" s="237">
        <v>3</v>
      </c>
      <c r="G231" s="237" t="str">
        <f>VLOOKUP(D231,Raumtypologie!$A$3:$C$2095,3)</f>
        <v>Rural areas / thinly-populated area</v>
      </c>
      <c r="H231" s="237">
        <v>430</v>
      </c>
      <c r="I231" s="237" t="str">
        <f>VLOOKUP(D231,Raumtypologie!$L$3:$N$2095,3)</f>
        <v>Rural area (peripheral)</v>
      </c>
      <c r="J231" s="237">
        <f>VLOOKUP($D231,Raumtypologie!$AA$3:$AD$279,3,FALSE)</f>
        <v>3</v>
      </c>
      <c r="K231" s="237" t="str">
        <f>VLOOKUP($D231,Raumtypologie!$AA$3:$AD$279,4,FALSE)</f>
        <v>ländlich</v>
      </c>
      <c r="L231" s="238">
        <v>75.900000000000006</v>
      </c>
      <c r="M231" s="239">
        <v>178.95</v>
      </c>
      <c r="N231" s="239">
        <v>2.72</v>
      </c>
      <c r="O231" s="240">
        <f t="shared" si="6"/>
        <v>0.42414082145850801</v>
      </c>
      <c r="P231" s="239">
        <f t="shared" si="7"/>
        <v>1.1536630343671419</v>
      </c>
    </row>
    <row r="232" spans="1:16">
      <c r="A232" s="205"/>
      <c r="B232" s="224"/>
      <c r="C232" s="225"/>
      <c r="D232">
        <v>70818</v>
      </c>
      <c r="E232" s="3" t="s">
        <v>606</v>
      </c>
      <c r="F232" s="237">
        <v>3</v>
      </c>
      <c r="G232" s="237" t="str">
        <f>VLOOKUP(D232,Raumtypologie!$A$3:$C$2095,3)</f>
        <v>Rural areas / thinly-populated area</v>
      </c>
      <c r="H232" s="237">
        <v>430</v>
      </c>
      <c r="I232" s="237" t="str">
        <f>VLOOKUP(D232,Raumtypologie!$L$3:$N$2095,3)</f>
        <v>Rural area (peripheral)</v>
      </c>
      <c r="J232" s="237">
        <f>VLOOKUP($D232,Raumtypologie!$AA$3:$AD$279,3,FALSE)</f>
        <v>3</v>
      </c>
      <c r="K232" s="237" t="str">
        <f>VLOOKUP($D232,Raumtypologie!$AA$3:$AD$279,4,FALSE)</f>
        <v>ländlich</v>
      </c>
      <c r="L232" s="238">
        <v>98.3</v>
      </c>
      <c r="M232" s="239">
        <v>133.61000000000001</v>
      </c>
      <c r="N232" s="239">
        <v>2.84</v>
      </c>
      <c r="O232" s="240">
        <f t="shared" si="6"/>
        <v>0.73572337399895205</v>
      </c>
      <c r="P232" s="239">
        <f t="shared" si="7"/>
        <v>2.0894543821570237</v>
      </c>
    </row>
    <row r="233" spans="1:16">
      <c r="A233" s="205"/>
      <c r="B233" s="224"/>
      <c r="C233" s="225"/>
      <c r="D233" s="241">
        <v>70819</v>
      </c>
      <c r="E233" s="253" t="s">
        <v>607</v>
      </c>
      <c r="F233" s="237">
        <v>3</v>
      </c>
      <c r="G233" s="237" t="str">
        <f>VLOOKUP(D233,Raumtypologie!$A$3:$C$2095,3)</f>
        <v>Rural areas / thinly-populated area</v>
      </c>
      <c r="H233" s="237">
        <v>430</v>
      </c>
      <c r="I233" s="237" t="str">
        <f>VLOOKUP(D233,Raumtypologie!$L$3:$N$2095,3)</f>
        <v>Rural area (peripheral)</v>
      </c>
      <c r="J233" s="237">
        <f>VLOOKUP($D233,Raumtypologie!$AA$3:$AD$279,3,FALSE)</f>
        <v>3</v>
      </c>
      <c r="K233" s="237" t="str">
        <f>VLOOKUP($D233,Raumtypologie!$AA$3:$AD$279,4,FALSE)</f>
        <v>ländlich</v>
      </c>
      <c r="L233" s="242">
        <v>75.900000000000006</v>
      </c>
      <c r="M233" s="243" t="s">
        <v>454</v>
      </c>
      <c r="N233" s="243">
        <v>12.67</v>
      </c>
      <c r="O233" s="244" t="e">
        <f t="shared" si="6"/>
        <v>#VALUE!</v>
      </c>
      <c r="P233" s="243">
        <f t="shared" si="7"/>
        <v>12.67</v>
      </c>
    </row>
    <row r="234" spans="1:16">
      <c r="A234" s="205"/>
      <c r="B234" s="224"/>
      <c r="C234" s="225"/>
      <c r="D234">
        <v>70820</v>
      </c>
      <c r="E234" s="3" t="s">
        <v>608</v>
      </c>
      <c r="F234" s="237">
        <v>2</v>
      </c>
      <c r="G234" s="237" t="str">
        <f>VLOOKUP(D234,Raumtypologie!$A$3:$C$2095,3)</f>
        <v>Towns and suburbs / intermediate density area</v>
      </c>
      <c r="H234" s="237">
        <v>103</v>
      </c>
      <c r="I234" s="237" t="str">
        <f>VLOOKUP(D234,Raumtypologie!$L$3:$N$2095,3)</f>
        <v>Urban centres (small)</v>
      </c>
      <c r="J234" s="237">
        <f>VLOOKUP($D234,Raumtypologie!$AA$3:$AD$279,3,FALSE)</f>
        <v>4</v>
      </c>
      <c r="K234" s="237" t="str">
        <f>VLOOKUP($D234,Raumtypologie!$AA$3:$AD$279,4,FALSE)</f>
        <v>Verdichtungsraum</v>
      </c>
      <c r="L234" s="238">
        <v>232.3</v>
      </c>
      <c r="M234" s="239">
        <v>197.37</v>
      </c>
      <c r="N234" s="239">
        <v>22.75</v>
      </c>
      <c r="O234" s="240">
        <f t="shared" si="6"/>
        <v>1.17697725084866</v>
      </c>
      <c r="P234" s="239">
        <f t="shared" si="7"/>
        <v>26.776232456807016</v>
      </c>
    </row>
    <row r="235" spans="1:16">
      <c r="A235" s="205"/>
      <c r="B235" s="224"/>
      <c r="C235" s="225"/>
      <c r="D235">
        <v>70821</v>
      </c>
      <c r="E235" s="3" t="s">
        <v>609</v>
      </c>
      <c r="F235" s="237">
        <v>3</v>
      </c>
      <c r="G235" s="237" t="str">
        <f>VLOOKUP(D235,Raumtypologie!$A$3:$C$2095,3)</f>
        <v>Rural areas / thinly-populated area</v>
      </c>
      <c r="H235" s="237">
        <v>410</v>
      </c>
      <c r="I235" s="237" t="str">
        <f>VLOOKUP(D235,Raumtypologie!$L$3:$N$2095,3)</f>
        <v>Rural area (central)</v>
      </c>
      <c r="J235" s="237">
        <f>VLOOKUP($D235,Raumtypologie!$AA$3:$AD$279,3,FALSE)</f>
        <v>2</v>
      </c>
      <c r="K235" s="237" t="str">
        <f>VLOOKUP($D235,Raumtypologie!$AA$3:$AD$279,4,FALSE)</f>
        <v>touristisch</v>
      </c>
      <c r="L235" s="238">
        <v>310.89999999999998</v>
      </c>
      <c r="M235" s="239">
        <v>287.44</v>
      </c>
      <c r="N235" s="239">
        <v>3.5</v>
      </c>
      <c r="O235" s="240">
        <f t="shared" si="6"/>
        <v>1.0816170331199555</v>
      </c>
      <c r="P235" s="239">
        <f t="shared" si="7"/>
        <v>3.7856596159198443</v>
      </c>
    </row>
    <row r="236" spans="1:16">
      <c r="A236" s="205"/>
      <c r="B236" s="224"/>
      <c r="C236" s="225"/>
      <c r="D236">
        <v>70822</v>
      </c>
      <c r="E236" s="3" t="s">
        <v>610</v>
      </c>
      <c r="F236" s="237">
        <v>3</v>
      </c>
      <c r="G236" s="237" t="str">
        <f>VLOOKUP(D236,Raumtypologie!$A$3:$C$2095,3)</f>
        <v>Rural areas / thinly-populated area</v>
      </c>
      <c r="H236" s="237">
        <v>310</v>
      </c>
      <c r="I236" s="237" t="str">
        <f>VLOOKUP(D236,Raumtypologie!$L$3:$N$2095,3)</f>
        <v>Rural area surrounding centres (central)</v>
      </c>
      <c r="J236" s="237">
        <f>VLOOKUP($D236,Raumtypologie!$AA$3:$AD$279,3,FALSE)</f>
        <v>3</v>
      </c>
      <c r="K236" s="237" t="str">
        <f>VLOOKUP($D236,Raumtypologie!$AA$3:$AD$279,4,FALSE)</f>
        <v>ländlich</v>
      </c>
      <c r="L236" s="238">
        <v>153.6</v>
      </c>
      <c r="M236" s="239">
        <v>159.54</v>
      </c>
      <c r="N236" s="239">
        <v>4.0999999999999996</v>
      </c>
      <c r="O236" s="240">
        <f t="shared" si="6"/>
        <v>0.9627679578789019</v>
      </c>
      <c r="P236" s="239">
        <f t="shared" si="7"/>
        <v>3.9473486273034974</v>
      </c>
    </row>
    <row r="237" spans="1:16">
      <c r="A237" s="205"/>
      <c r="B237" s="224"/>
      <c r="C237" s="225"/>
      <c r="D237" s="241">
        <v>70823</v>
      </c>
      <c r="E237" s="253" t="s">
        <v>611</v>
      </c>
      <c r="F237" s="237">
        <v>3</v>
      </c>
      <c r="G237" s="237" t="str">
        <f>VLOOKUP(D237,Raumtypologie!$A$3:$C$2095,3)</f>
        <v>Rural areas / thinly-populated area</v>
      </c>
      <c r="H237" s="237">
        <v>430</v>
      </c>
      <c r="I237" s="237" t="str">
        <f>VLOOKUP(D237,Raumtypologie!$L$3:$N$2095,3)</f>
        <v>Rural area (peripheral)</v>
      </c>
      <c r="J237" s="237">
        <f>VLOOKUP($D237,Raumtypologie!$AA$3:$AD$279,3,FALSE)</f>
        <v>3</v>
      </c>
      <c r="K237" s="237" t="str">
        <f>VLOOKUP($D237,Raumtypologie!$AA$3:$AD$279,4,FALSE)</f>
        <v>ländlich</v>
      </c>
      <c r="L237" s="242">
        <v>89.8</v>
      </c>
      <c r="M237" s="243" t="s">
        <v>454</v>
      </c>
      <c r="N237" s="243">
        <v>1.53</v>
      </c>
      <c r="O237" s="244" t="e">
        <f t="shared" si="6"/>
        <v>#VALUE!</v>
      </c>
      <c r="P237" s="243">
        <f t="shared" si="7"/>
        <v>1.53</v>
      </c>
    </row>
    <row r="238" spans="1:16">
      <c r="A238" s="205"/>
      <c r="B238" s="224"/>
      <c r="C238" s="225"/>
      <c r="D238">
        <v>70824</v>
      </c>
      <c r="E238" s="3" t="s">
        <v>612</v>
      </c>
      <c r="F238" s="237">
        <v>3</v>
      </c>
      <c r="G238" s="237" t="str">
        <f>VLOOKUP(D238,Raumtypologie!$A$3:$C$2095,3)</f>
        <v>Rural areas / thinly-populated area</v>
      </c>
      <c r="H238" s="237">
        <v>410</v>
      </c>
      <c r="I238" s="237" t="str">
        <f>VLOOKUP(D238,Raumtypologie!$L$3:$N$2095,3)</f>
        <v>Rural area (central)</v>
      </c>
      <c r="J238" s="237">
        <f>VLOOKUP($D238,Raumtypologie!$AA$3:$AD$279,3,FALSE)</f>
        <v>3</v>
      </c>
      <c r="K238" s="237" t="str">
        <f>VLOOKUP($D238,Raumtypologie!$AA$3:$AD$279,4,FALSE)</f>
        <v>ländlich</v>
      </c>
      <c r="L238" s="238">
        <v>150.80000000000001</v>
      </c>
      <c r="M238" s="239">
        <v>170.68</v>
      </c>
      <c r="N238" s="239">
        <v>3.08</v>
      </c>
      <c r="O238" s="240">
        <f t="shared" si="6"/>
        <v>0.88352472463088827</v>
      </c>
      <c r="P238" s="239">
        <f t="shared" si="7"/>
        <v>2.7212561518631357</v>
      </c>
    </row>
    <row r="239" spans="1:16">
      <c r="A239" s="205"/>
      <c r="B239" s="224"/>
      <c r="C239" s="225"/>
      <c r="D239">
        <v>70825</v>
      </c>
      <c r="E239" s="3" t="s">
        <v>613</v>
      </c>
      <c r="F239" s="237">
        <v>3</v>
      </c>
      <c r="G239" s="237" t="str">
        <f>VLOOKUP(D239,Raumtypologie!$A$3:$C$2095,3)</f>
        <v>Rural areas / thinly-populated area</v>
      </c>
      <c r="H239" s="237">
        <v>410</v>
      </c>
      <c r="I239" s="237" t="str">
        <f>VLOOKUP(D239,Raumtypologie!$L$3:$N$2095,3)</f>
        <v>Rural area (central)</v>
      </c>
      <c r="J239" s="237">
        <f>VLOOKUP($D239,Raumtypologie!$AA$3:$AD$279,3,FALSE)</f>
        <v>3</v>
      </c>
      <c r="K239" s="237" t="str">
        <f>VLOOKUP($D239,Raumtypologie!$AA$3:$AD$279,4,FALSE)</f>
        <v>ländlich</v>
      </c>
      <c r="L239" s="238">
        <v>75.900000000000006</v>
      </c>
      <c r="M239" s="239" t="s">
        <v>454</v>
      </c>
      <c r="N239" s="239">
        <v>4.0999999999999996</v>
      </c>
      <c r="O239" s="240" t="e">
        <f t="shared" si="6"/>
        <v>#VALUE!</v>
      </c>
      <c r="P239" s="239">
        <f t="shared" si="7"/>
        <v>4.0999999999999996</v>
      </c>
    </row>
    <row r="240" spans="1:16">
      <c r="A240" s="205"/>
      <c r="B240" s="224"/>
      <c r="C240" s="225"/>
      <c r="D240">
        <v>70826</v>
      </c>
      <c r="E240" s="3" t="s">
        <v>614</v>
      </c>
      <c r="F240" s="237">
        <v>3</v>
      </c>
      <c r="G240" s="237" t="str">
        <f>VLOOKUP(D240,Raumtypologie!$A$3:$C$2095,3)</f>
        <v>Rural areas / thinly-populated area</v>
      </c>
      <c r="H240" s="237">
        <v>103</v>
      </c>
      <c r="I240" s="237" t="str">
        <f>VLOOKUP(D240,Raumtypologie!$L$3:$N$2095,3)</f>
        <v>Urban centres (small)</v>
      </c>
      <c r="J240" s="237">
        <f>VLOOKUP($D240,Raumtypologie!$AA$3:$AD$279,3,FALSE)</f>
        <v>4</v>
      </c>
      <c r="K240" s="237" t="str">
        <f>VLOOKUP($D240,Raumtypologie!$AA$3:$AD$279,4,FALSE)</f>
        <v>Verdichtungsraum</v>
      </c>
      <c r="L240" s="238">
        <v>232.3</v>
      </c>
      <c r="M240" s="239">
        <v>188.04</v>
      </c>
      <c r="N240" s="239">
        <v>3.68</v>
      </c>
      <c r="O240" s="240">
        <f t="shared" si="6"/>
        <v>1.2353754520314828</v>
      </c>
      <c r="P240" s="239">
        <f t="shared" si="7"/>
        <v>4.5461816634758572</v>
      </c>
    </row>
    <row r="241" spans="1:16">
      <c r="A241" s="205"/>
      <c r="B241" s="224"/>
      <c r="C241" s="225"/>
      <c r="D241" s="241">
        <v>70827</v>
      </c>
      <c r="E241" s="253" t="s">
        <v>615</v>
      </c>
      <c r="F241" s="237">
        <v>3</v>
      </c>
      <c r="G241" s="237" t="str">
        <f>VLOOKUP(D241,Raumtypologie!$A$3:$C$2095,3)</f>
        <v>Rural areas / thinly-populated area</v>
      </c>
      <c r="H241" s="237">
        <v>310</v>
      </c>
      <c r="I241" s="237" t="str">
        <f>VLOOKUP(D241,Raumtypologie!$L$3:$N$2095,3)</f>
        <v>Rural area surrounding centres (central)</v>
      </c>
      <c r="J241" s="237">
        <f>VLOOKUP($D241,Raumtypologie!$AA$3:$AD$279,3,FALSE)</f>
        <v>3</v>
      </c>
      <c r="K241" s="237" t="str">
        <f>VLOOKUP($D241,Raumtypologie!$AA$3:$AD$279,4,FALSE)</f>
        <v>ländlich</v>
      </c>
      <c r="L241" s="242">
        <v>153.6</v>
      </c>
      <c r="M241" s="243">
        <v>165.11</v>
      </c>
      <c r="N241" s="243">
        <v>3</v>
      </c>
      <c r="O241" s="244">
        <f t="shared" si="6"/>
        <v>0.93028889831021733</v>
      </c>
      <c r="P241" s="239">
        <f t="shared" si="7"/>
        <v>2.790866694930652</v>
      </c>
    </row>
    <row r="242" spans="1:16">
      <c r="A242" s="205"/>
      <c r="B242" s="224"/>
      <c r="C242" s="225"/>
      <c r="D242">
        <v>70828</v>
      </c>
      <c r="E242" s="3" t="s">
        <v>358</v>
      </c>
      <c r="F242" s="237">
        <v>2</v>
      </c>
      <c r="G242" s="237" t="str">
        <f>VLOOKUP(D242,Raumtypologie!$A$3:$C$2095,3)</f>
        <v>Towns and suburbs / intermediate density area</v>
      </c>
      <c r="H242" s="237">
        <v>103</v>
      </c>
      <c r="I242" s="237" t="str">
        <f>VLOOKUP(D242,Raumtypologie!$L$3:$N$2095,3)</f>
        <v>Urban centres (small)</v>
      </c>
      <c r="J242" s="237">
        <f>VLOOKUP($D242,Raumtypologie!$AA$3:$AD$279,3,FALSE)</f>
        <v>4</v>
      </c>
      <c r="K242" s="237" t="str">
        <f>VLOOKUP($D242,Raumtypologie!$AA$3:$AD$279,4,FALSE)</f>
        <v>Verdichtungsraum</v>
      </c>
      <c r="L242" s="238">
        <v>224.8</v>
      </c>
      <c r="M242" s="239">
        <v>260.58999999999997</v>
      </c>
      <c r="N242" s="239">
        <v>5.25</v>
      </c>
      <c r="O242" s="240">
        <f t="shared" si="6"/>
        <v>0.8626578149583638</v>
      </c>
      <c r="P242" s="239">
        <f t="shared" si="7"/>
        <v>4.5289535285314102</v>
      </c>
    </row>
    <row r="243" spans="1:16">
      <c r="A243" s="205"/>
      <c r="B243" s="224"/>
      <c r="C243" s="225"/>
      <c r="D243">
        <v>70829</v>
      </c>
      <c r="E243" s="3" t="s">
        <v>616</v>
      </c>
      <c r="F243" s="237">
        <v>3</v>
      </c>
      <c r="G243" s="237" t="str">
        <f>VLOOKUP(D243,Raumtypologie!$A$3:$C$2095,3)</f>
        <v>Rural areas / thinly-populated area</v>
      </c>
      <c r="H243" s="237">
        <v>430</v>
      </c>
      <c r="I243" s="237" t="str">
        <f>VLOOKUP(D243,Raumtypologie!$L$3:$N$2095,3)</f>
        <v>Rural area (peripheral)</v>
      </c>
      <c r="J243" s="237">
        <f>VLOOKUP($D243,Raumtypologie!$AA$3:$AD$279,3,FALSE)</f>
        <v>3</v>
      </c>
      <c r="K243" s="237" t="str">
        <f>VLOOKUP($D243,Raumtypologie!$AA$3:$AD$279,4,FALSE)</f>
        <v>ländlich</v>
      </c>
      <c r="L243" s="238">
        <v>98.3</v>
      </c>
      <c r="M243" s="239">
        <v>162.63999999999999</v>
      </c>
      <c r="N243" s="239">
        <v>5</v>
      </c>
      <c r="O243" s="240">
        <f t="shared" si="6"/>
        <v>0.60440236104279388</v>
      </c>
      <c r="P243" s="239">
        <f t="shared" si="7"/>
        <v>3.0220118052139693</v>
      </c>
    </row>
    <row r="244" spans="1:16">
      <c r="A244" s="205"/>
      <c r="B244" s="224"/>
      <c r="C244" s="225"/>
      <c r="D244">
        <v>70830</v>
      </c>
      <c r="E244" s="3" t="s">
        <v>617</v>
      </c>
      <c r="F244" s="237">
        <v>3</v>
      </c>
      <c r="G244" s="237" t="str">
        <f>VLOOKUP(D244,Raumtypologie!$A$3:$C$2095,3)</f>
        <v>Rural areas / thinly-populated area</v>
      </c>
      <c r="H244" s="237">
        <v>310</v>
      </c>
      <c r="I244" s="237" t="str">
        <f>VLOOKUP(D244,Raumtypologie!$L$3:$N$2095,3)</f>
        <v>Rural area surrounding centres (central)</v>
      </c>
      <c r="J244" s="237">
        <f>VLOOKUP($D244,Raumtypologie!$AA$3:$AD$279,3,FALSE)</f>
        <v>3</v>
      </c>
      <c r="K244" s="237" t="str">
        <f>VLOOKUP($D244,Raumtypologie!$AA$3:$AD$279,4,FALSE)</f>
        <v>ländlich</v>
      </c>
      <c r="L244" s="238">
        <v>89.8</v>
      </c>
      <c r="M244" s="239">
        <v>125.18</v>
      </c>
      <c r="N244" s="239">
        <v>40</v>
      </c>
      <c r="O244" s="240">
        <f t="shared" si="6"/>
        <v>0.71736699153219363</v>
      </c>
      <c r="P244" s="239">
        <f t="shared" si="7"/>
        <v>28.694679661287743</v>
      </c>
    </row>
    <row r="245" spans="1:16">
      <c r="A245" s="205"/>
      <c r="B245" s="224"/>
      <c r="C245" s="225"/>
      <c r="D245" s="241">
        <v>70831</v>
      </c>
      <c r="E245" s="253" t="s">
        <v>618</v>
      </c>
      <c r="F245" s="237">
        <v>3</v>
      </c>
      <c r="G245" s="237" t="str">
        <f>VLOOKUP(D245,Raumtypologie!$A$3:$C$2095,3)</f>
        <v>Rural areas / thinly-populated area</v>
      </c>
      <c r="H245" s="237">
        <v>430</v>
      </c>
      <c r="I245" s="237" t="str">
        <f>VLOOKUP(D245,Raumtypologie!$L$3:$N$2095,3)</f>
        <v>Rural area (peripheral)</v>
      </c>
      <c r="J245" s="237">
        <f>VLOOKUP($D245,Raumtypologie!$AA$3:$AD$279,3,FALSE)</f>
        <v>3</v>
      </c>
      <c r="K245" s="237" t="str">
        <f>VLOOKUP($D245,Raumtypologie!$AA$3:$AD$279,4,FALSE)</f>
        <v>ländlich</v>
      </c>
      <c r="L245" s="242">
        <v>75.900000000000006</v>
      </c>
      <c r="M245" s="243">
        <v>178.79</v>
      </c>
      <c r="N245" s="243">
        <v>27.17</v>
      </c>
      <c r="O245" s="244">
        <f t="shared" si="6"/>
        <v>0.42452038704625544</v>
      </c>
      <c r="P245" s="239">
        <f t="shared" si="7"/>
        <v>11.534218916046761</v>
      </c>
    </row>
    <row r="246" spans="1:16">
      <c r="A246" s="205"/>
      <c r="B246" s="224"/>
      <c r="C246" s="225"/>
      <c r="D246">
        <v>70832</v>
      </c>
      <c r="E246" s="3" t="s">
        <v>619</v>
      </c>
      <c r="F246" s="237">
        <v>3</v>
      </c>
      <c r="G246" s="237" t="str">
        <f>VLOOKUP(D246,Raumtypologie!$A$3:$C$2095,3)</f>
        <v>Rural areas / thinly-populated area</v>
      </c>
      <c r="H246" s="237">
        <v>410</v>
      </c>
      <c r="I246" s="237" t="str">
        <f>VLOOKUP(D246,Raumtypologie!$L$3:$N$2095,3)</f>
        <v>Rural area (central)</v>
      </c>
      <c r="J246" s="237">
        <f>VLOOKUP($D246,Raumtypologie!$AA$3:$AD$279,3,FALSE)</f>
        <v>2</v>
      </c>
      <c r="K246" s="237" t="str">
        <f>VLOOKUP($D246,Raumtypologie!$AA$3:$AD$279,4,FALSE)</f>
        <v>touristisch</v>
      </c>
      <c r="L246" s="238">
        <v>230.8</v>
      </c>
      <c r="M246" s="239">
        <v>195.61</v>
      </c>
      <c r="N246" s="239">
        <v>3.04</v>
      </c>
      <c r="O246" s="240">
        <f t="shared" si="6"/>
        <v>1.1798987781810746</v>
      </c>
      <c r="P246" s="239">
        <f t="shared" si="7"/>
        <v>3.5868922856704666</v>
      </c>
    </row>
    <row r="247" spans="1:16">
      <c r="A247" s="205"/>
      <c r="B247" s="224"/>
      <c r="C247" s="225"/>
      <c r="D247">
        <v>70833</v>
      </c>
      <c r="E247" s="3" t="s">
        <v>620</v>
      </c>
      <c r="F247" s="237">
        <v>3</v>
      </c>
      <c r="G247" s="237" t="str">
        <f>VLOOKUP(D247,Raumtypologie!$A$3:$C$2095,3)</f>
        <v>Rural areas / thinly-populated area</v>
      </c>
      <c r="H247" s="237">
        <v>410</v>
      </c>
      <c r="I247" s="237" t="str">
        <f>VLOOKUP(D247,Raumtypologie!$L$3:$N$2095,3)</f>
        <v>Rural area (central)</v>
      </c>
      <c r="J247" s="237">
        <f>VLOOKUP($D247,Raumtypologie!$AA$3:$AD$279,3,FALSE)</f>
        <v>3</v>
      </c>
      <c r="K247" s="237" t="str">
        <f>VLOOKUP($D247,Raumtypologie!$AA$3:$AD$279,4,FALSE)</f>
        <v>ländlich</v>
      </c>
      <c r="L247" s="238">
        <v>153.6</v>
      </c>
      <c r="M247" s="239">
        <v>156.59</v>
      </c>
      <c r="N247" s="239">
        <v>3.49</v>
      </c>
      <c r="O247" s="240">
        <f t="shared" si="6"/>
        <v>0.98090554952423525</v>
      </c>
      <c r="P247" s="239">
        <f t="shared" si="7"/>
        <v>3.4233603678395812</v>
      </c>
    </row>
    <row r="248" spans="1:16">
      <c r="A248" s="205"/>
      <c r="B248" s="224"/>
      <c r="C248" s="225"/>
      <c r="D248">
        <v>70834</v>
      </c>
      <c r="E248" s="3" t="s">
        <v>621</v>
      </c>
      <c r="F248" s="237">
        <v>3</v>
      </c>
      <c r="G248" s="237" t="str">
        <f>VLOOKUP(D248,Raumtypologie!$A$3:$C$2095,3)</f>
        <v>Rural areas / thinly-populated area</v>
      </c>
      <c r="H248" s="237">
        <v>310</v>
      </c>
      <c r="I248" s="237" t="str">
        <f>VLOOKUP(D248,Raumtypologie!$L$3:$N$2095,3)</f>
        <v>Rural area surrounding centres (central)</v>
      </c>
      <c r="J248" s="237">
        <f>VLOOKUP($D248,Raumtypologie!$AA$3:$AD$279,3,FALSE)</f>
        <v>3</v>
      </c>
      <c r="K248" s="237" t="str">
        <f>VLOOKUP($D248,Raumtypologie!$AA$3:$AD$279,4,FALSE)</f>
        <v>ländlich</v>
      </c>
      <c r="L248" s="238">
        <v>89.8</v>
      </c>
      <c r="M248" s="239" t="s">
        <v>454</v>
      </c>
      <c r="N248" s="239">
        <v>18.78</v>
      </c>
      <c r="O248" s="240" t="e">
        <f t="shared" si="6"/>
        <v>#VALUE!</v>
      </c>
      <c r="P248" s="239">
        <f t="shared" si="7"/>
        <v>18.78</v>
      </c>
    </row>
    <row r="249" spans="1:16">
      <c r="A249" s="205"/>
      <c r="B249" s="224"/>
      <c r="C249" s="225"/>
      <c r="D249" s="241">
        <v>70835</v>
      </c>
      <c r="E249" s="253" t="s">
        <v>622</v>
      </c>
      <c r="F249" s="237">
        <v>2</v>
      </c>
      <c r="G249" s="237" t="str">
        <f>VLOOKUP(D249,Raumtypologie!$A$3:$C$2095,3)</f>
        <v>Towns and suburbs / intermediate density area</v>
      </c>
      <c r="H249" s="237">
        <v>103</v>
      </c>
      <c r="I249" s="237" t="str">
        <f>VLOOKUP(D249,Raumtypologie!$L$3:$N$2095,3)</f>
        <v>Urban centres (small)</v>
      </c>
      <c r="J249" s="237">
        <f>VLOOKUP($D249,Raumtypologie!$AA$3:$AD$279,3,FALSE)</f>
        <v>4</v>
      </c>
      <c r="K249" s="237" t="str">
        <f>VLOOKUP($D249,Raumtypologie!$AA$3:$AD$279,4,FALSE)</f>
        <v>Verdichtungsraum</v>
      </c>
      <c r="L249" s="242">
        <v>200.4</v>
      </c>
      <c r="M249" s="243">
        <v>207.75</v>
      </c>
      <c r="N249" s="243">
        <v>6</v>
      </c>
      <c r="O249" s="244">
        <f t="shared" si="6"/>
        <v>0.9646209386281589</v>
      </c>
      <c r="P249" s="245">
        <f t="shared" si="7"/>
        <v>5.7877256317689536</v>
      </c>
    </row>
    <row r="250" spans="1:16">
      <c r="A250" s="205"/>
      <c r="B250" s="224"/>
      <c r="C250" s="225"/>
      <c r="D250">
        <v>70836</v>
      </c>
      <c r="E250" s="3" t="s">
        <v>623</v>
      </c>
      <c r="F250" s="237">
        <v>3</v>
      </c>
      <c r="G250" s="237" t="str">
        <f>VLOOKUP(D250,Raumtypologie!$A$3:$C$2095,3)</f>
        <v>Rural areas / thinly-populated area</v>
      </c>
      <c r="H250" s="237">
        <v>310</v>
      </c>
      <c r="I250" s="237" t="str">
        <f>VLOOKUP(D250,Raumtypologie!$L$3:$N$2095,3)</f>
        <v>Rural area surrounding centres (central)</v>
      </c>
      <c r="J250" s="237">
        <f>VLOOKUP($D250,Raumtypologie!$AA$3:$AD$279,3,FALSE)</f>
        <v>3</v>
      </c>
      <c r="K250" s="237" t="str">
        <f>VLOOKUP($D250,Raumtypologie!$AA$3:$AD$279,4,FALSE)</f>
        <v>ländlich</v>
      </c>
      <c r="L250" s="238">
        <v>150.80000000000001</v>
      </c>
      <c r="M250" s="239">
        <v>152.74</v>
      </c>
      <c r="N250" s="239">
        <v>20</v>
      </c>
      <c r="O250" s="240">
        <f t="shared" si="6"/>
        <v>0.98729867749116151</v>
      </c>
      <c r="P250" s="245">
        <f t="shared" si="7"/>
        <v>19.74597354982323</v>
      </c>
    </row>
    <row r="251" spans="1:16">
      <c r="A251" s="205"/>
      <c r="B251" s="228"/>
      <c r="C251" s="229"/>
      <c r="D251" s="230">
        <v>70837</v>
      </c>
      <c r="E251" s="252" t="s">
        <v>624</v>
      </c>
      <c r="F251" s="231">
        <v>3</v>
      </c>
      <c r="G251" s="231" t="str">
        <f>VLOOKUP(D251,Raumtypologie!$A$3:$C$2095,3)</f>
        <v>Rural areas / thinly-populated area</v>
      </c>
      <c r="H251" s="231">
        <v>430</v>
      </c>
      <c r="I251" s="231" t="str">
        <f>VLOOKUP(D251,Raumtypologie!$L$3:$N$2095,3)</f>
        <v>Rural area (peripheral)</v>
      </c>
      <c r="J251" s="231">
        <f>VLOOKUP($D251,Raumtypologie!$AA$3:$AD$279,3,FALSE)</f>
        <v>3</v>
      </c>
      <c r="K251" s="231" t="str">
        <f>VLOOKUP($D251,Raumtypologie!$AA$3:$AD$279,4,FALSE)</f>
        <v>ländlich</v>
      </c>
      <c r="L251" s="232">
        <v>98.3</v>
      </c>
      <c r="M251" s="233" t="s">
        <v>454</v>
      </c>
      <c r="N251" s="233">
        <v>18.14</v>
      </c>
      <c r="O251" s="234" t="e">
        <f>L251/M251</f>
        <v>#VALUE!</v>
      </c>
      <c r="P251" s="246">
        <f t="shared" si="7"/>
        <v>18.14</v>
      </c>
    </row>
    <row r="252" spans="1:16">
      <c r="A252" s="205"/>
      <c r="B252" s="224" t="s">
        <v>625</v>
      </c>
      <c r="C252" s="225" t="s">
        <v>360</v>
      </c>
      <c r="E252" s="251" t="s">
        <v>386</v>
      </c>
      <c r="F252" s="235"/>
      <c r="G252" s="235"/>
      <c r="H252" s="235"/>
      <c r="I252" s="235"/>
      <c r="J252" s="235"/>
      <c r="K252" s="235"/>
      <c r="L252" s="236"/>
      <c r="M252" s="226"/>
      <c r="N252" s="226"/>
      <c r="O252" s="227"/>
      <c r="P252" s="247">
        <f t="shared" si="7"/>
        <v>0</v>
      </c>
    </row>
    <row r="253" spans="1:16">
      <c r="A253" s="205"/>
      <c r="B253" s="224"/>
      <c r="C253" s="225"/>
      <c r="D253">
        <v>70901</v>
      </c>
      <c r="E253" s="3" t="s">
        <v>626</v>
      </c>
      <c r="F253" s="237">
        <v>3</v>
      </c>
      <c r="G253" s="237" t="str">
        <f>VLOOKUP(D253,Raumtypologie!$A$3:$C$2095,3)</f>
        <v>Rural areas / thinly-populated area</v>
      </c>
      <c r="H253" s="237">
        <v>430</v>
      </c>
      <c r="I253" s="237" t="str">
        <f>VLOOKUP(D253,Raumtypologie!$L$3:$N$2095,3)</f>
        <v>Rural area (peripheral)</v>
      </c>
      <c r="J253" s="237">
        <f>VLOOKUP($D253,Raumtypologie!$AA$3:$AD$279,3,FALSE)</f>
        <v>2</v>
      </c>
      <c r="K253" s="237" t="str">
        <f>VLOOKUP($D253,Raumtypologie!$AA$3:$AD$279,4,FALSE)</f>
        <v>touristisch</v>
      </c>
      <c r="L253" s="238">
        <v>248.8</v>
      </c>
      <c r="M253" s="239">
        <v>218.68</v>
      </c>
      <c r="N253" s="239">
        <v>3.15</v>
      </c>
      <c r="O253" s="240">
        <f t="shared" si="6"/>
        <v>1.1377355039326871</v>
      </c>
      <c r="P253" s="245">
        <f t="shared" si="7"/>
        <v>3.5838668373879643</v>
      </c>
    </row>
    <row r="254" spans="1:16">
      <c r="A254" s="205"/>
      <c r="B254" s="224"/>
      <c r="C254" s="225"/>
      <c r="D254">
        <v>70902</v>
      </c>
      <c r="E254" s="3" t="s">
        <v>627</v>
      </c>
      <c r="F254" s="237">
        <v>3</v>
      </c>
      <c r="G254" s="237" t="str">
        <f>VLOOKUP(D254,Raumtypologie!$A$3:$C$2095,3)</f>
        <v>Rural areas / thinly-populated area</v>
      </c>
      <c r="H254" s="237">
        <v>410</v>
      </c>
      <c r="I254" s="237" t="str">
        <f>VLOOKUP(D254,Raumtypologie!$L$3:$N$2095,3)</f>
        <v>Rural area (central)</v>
      </c>
      <c r="J254" s="237">
        <f>VLOOKUP($D254,Raumtypologie!$AA$3:$AD$279,3,FALSE)</f>
        <v>2</v>
      </c>
      <c r="K254" s="237" t="str">
        <f>VLOOKUP($D254,Raumtypologie!$AA$3:$AD$279,4,FALSE)</f>
        <v>touristisch</v>
      </c>
      <c r="L254" s="238">
        <v>470.1</v>
      </c>
      <c r="M254" s="239">
        <v>296.77</v>
      </c>
      <c r="N254" s="239">
        <v>24.03</v>
      </c>
      <c r="O254" s="240">
        <f t="shared" si="6"/>
        <v>1.58405499208141</v>
      </c>
      <c r="P254" s="245">
        <f t="shared" si="7"/>
        <v>38.064841459716284</v>
      </c>
    </row>
    <row r="255" spans="1:16">
      <c r="A255" s="205"/>
      <c r="B255" s="224"/>
      <c r="C255" s="225"/>
      <c r="D255" s="241">
        <v>70903</v>
      </c>
      <c r="E255" s="253" t="s">
        <v>628</v>
      </c>
      <c r="F255" s="237">
        <v>3</v>
      </c>
      <c r="G255" s="237" t="str">
        <f>VLOOKUP(D255,Raumtypologie!$A$3:$C$2095,3)</f>
        <v>Rural areas / thinly-populated area</v>
      </c>
      <c r="H255" s="237">
        <v>430</v>
      </c>
      <c r="I255" s="237" t="str">
        <f>VLOOKUP(D255,Raumtypologie!$L$3:$N$2095,3)</f>
        <v>Rural area (peripheral)</v>
      </c>
      <c r="J255" s="237">
        <f>VLOOKUP($D255,Raumtypologie!$AA$3:$AD$279,3,FALSE)</f>
        <v>3</v>
      </c>
      <c r="K255" s="237" t="str">
        <f>VLOOKUP($D255,Raumtypologie!$AA$3:$AD$279,4,FALSE)</f>
        <v>ländlich</v>
      </c>
      <c r="L255" s="242">
        <v>163.5</v>
      </c>
      <c r="M255" s="243">
        <v>163.51</v>
      </c>
      <c r="N255" s="243">
        <v>15.21</v>
      </c>
      <c r="O255" s="244">
        <f t="shared" si="6"/>
        <v>0.99993884166106051</v>
      </c>
      <c r="P255" s="248">
        <f t="shared" si="7"/>
        <v>15.209069781664731</v>
      </c>
    </row>
    <row r="256" spans="1:16">
      <c r="A256" s="205"/>
      <c r="B256" s="224"/>
      <c r="C256" s="225"/>
      <c r="D256">
        <v>70904</v>
      </c>
      <c r="E256" s="3" t="s">
        <v>629</v>
      </c>
      <c r="F256" s="237">
        <v>3</v>
      </c>
      <c r="G256" s="237" t="str">
        <f>VLOOKUP(D256,Raumtypologie!$A$3:$C$2095,3)</f>
        <v>Rural areas / thinly-populated area</v>
      </c>
      <c r="H256" s="237">
        <v>410</v>
      </c>
      <c r="I256" s="237" t="str">
        <f>VLOOKUP(D256,Raumtypologie!$L$3:$N$2095,3)</f>
        <v>Rural area (central)</v>
      </c>
      <c r="J256" s="237">
        <f>VLOOKUP($D256,Raumtypologie!$AA$3:$AD$279,3,FALSE)</f>
        <v>3</v>
      </c>
      <c r="K256" s="237" t="str">
        <f>VLOOKUP($D256,Raumtypologie!$AA$3:$AD$279,4,FALSE)</f>
        <v>ländlich</v>
      </c>
      <c r="L256" s="238">
        <v>522.1</v>
      </c>
      <c r="M256" s="239">
        <v>380.17</v>
      </c>
      <c r="N256" s="239">
        <v>23.29</v>
      </c>
      <c r="O256" s="240">
        <f t="shared" si="6"/>
        <v>1.3733329826130416</v>
      </c>
      <c r="P256" s="239">
        <f t="shared" si="7"/>
        <v>31.984925165057739</v>
      </c>
    </row>
    <row r="257" spans="1:16">
      <c r="A257" s="205"/>
      <c r="B257" s="224"/>
      <c r="C257" s="225"/>
      <c r="D257">
        <v>70905</v>
      </c>
      <c r="E257" s="3" t="s">
        <v>630</v>
      </c>
      <c r="F257" s="237">
        <v>2</v>
      </c>
      <c r="G257" s="237" t="str">
        <f>VLOOKUP(D257,Raumtypologie!$A$3:$C$2095,3)</f>
        <v>Towns and suburbs / intermediate density area</v>
      </c>
      <c r="H257" s="237">
        <v>410</v>
      </c>
      <c r="I257" s="237" t="str">
        <f>VLOOKUP(D257,Raumtypologie!$L$3:$N$2095,3)</f>
        <v>Rural area (central)</v>
      </c>
      <c r="J257" s="237">
        <f>VLOOKUP($D257,Raumtypologie!$AA$3:$AD$279,3,FALSE)</f>
        <v>4</v>
      </c>
      <c r="K257" s="237" t="str">
        <f>VLOOKUP($D257,Raumtypologie!$AA$3:$AD$279,4,FALSE)</f>
        <v>Verdichtungsraum</v>
      </c>
      <c r="L257" s="238">
        <v>406.4</v>
      </c>
      <c r="M257" s="239">
        <v>330.98</v>
      </c>
      <c r="N257" s="239">
        <v>6.26</v>
      </c>
      <c r="O257" s="240">
        <f t="shared" si="6"/>
        <v>1.2278687533989967</v>
      </c>
      <c r="P257" s="239">
        <f t="shared" si="7"/>
        <v>7.6864583962777191</v>
      </c>
    </row>
    <row r="258" spans="1:16">
      <c r="A258" s="205"/>
      <c r="B258" s="224"/>
      <c r="C258" s="225"/>
      <c r="D258">
        <v>70907</v>
      </c>
      <c r="E258" s="3" t="s">
        <v>631</v>
      </c>
      <c r="F258" s="237">
        <v>3</v>
      </c>
      <c r="G258" s="237" t="str">
        <f>VLOOKUP(D258,Raumtypologie!$A$3:$C$2095,3)</f>
        <v>Rural areas / thinly-populated area</v>
      </c>
      <c r="H258" s="237">
        <v>410</v>
      </c>
      <c r="I258" s="237" t="str">
        <f>VLOOKUP(D258,Raumtypologie!$L$3:$N$2095,3)</f>
        <v>Rural area (central)</v>
      </c>
      <c r="J258" s="237">
        <f>VLOOKUP($D258,Raumtypologie!$AA$3:$AD$279,3,FALSE)</f>
        <v>2</v>
      </c>
      <c r="K258" s="237" t="str">
        <f>VLOOKUP($D258,Raumtypologie!$AA$3:$AD$279,4,FALSE)</f>
        <v>touristisch</v>
      </c>
      <c r="L258" s="238">
        <v>433.5</v>
      </c>
      <c r="M258" s="239">
        <v>387.16</v>
      </c>
      <c r="N258" s="239">
        <v>11.06</v>
      </c>
      <c r="O258" s="240">
        <f t="shared" si="6"/>
        <v>1.1196921169542307</v>
      </c>
      <c r="P258" s="239">
        <f t="shared" si="7"/>
        <v>12.383794813513791</v>
      </c>
    </row>
    <row r="259" spans="1:16">
      <c r="A259" s="205"/>
      <c r="B259" s="224"/>
      <c r="C259" s="225"/>
      <c r="D259" s="241">
        <v>70908</v>
      </c>
      <c r="E259" s="253" t="s">
        <v>632</v>
      </c>
      <c r="F259" s="237">
        <v>3</v>
      </c>
      <c r="G259" s="237" t="str">
        <f>VLOOKUP(D259,Raumtypologie!$A$3:$C$2095,3)</f>
        <v>Rural areas / thinly-populated area</v>
      </c>
      <c r="H259" s="237">
        <v>430</v>
      </c>
      <c r="I259" s="237" t="str">
        <f>VLOOKUP(D259,Raumtypologie!$L$3:$N$2095,3)</f>
        <v>Rural area (peripheral)</v>
      </c>
      <c r="J259" s="237">
        <f>VLOOKUP($D259,Raumtypologie!$AA$3:$AD$279,3,FALSE)</f>
        <v>2</v>
      </c>
      <c r="K259" s="237" t="str">
        <f>VLOOKUP($D259,Raumtypologie!$AA$3:$AD$279,4,FALSE)</f>
        <v>touristisch</v>
      </c>
      <c r="L259" s="242">
        <v>276.7</v>
      </c>
      <c r="M259" s="243">
        <v>235.11</v>
      </c>
      <c r="N259" s="243">
        <v>12.83</v>
      </c>
      <c r="O259" s="244">
        <f t="shared" si="6"/>
        <v>1.1768959210582279</v>
      </c>
      <c r="P259" s="243">
        <f t="shared" si="7"/>
        <v>15.099574667177064</v>
      </c>
    </row>
    <row r="260" spans="1:16">
      <c r="A260" s="205"/>
      <c r="B260" s="224"/>
      <c r="C260" s="225"/>
      <c r="D260">
        <v>70909</v>
      </c>
      <c r="E260" s="3" t="s">
        <v>633</v>
      </c>
      <c r="F260" s="237">
        <v>2</v>
      </c>
      <c r="G260" s="237" t="str">
        <f>VLOOKUP(D260,Raumtypologie!$A$3:$C$2095,3)</f>
        <v>Towns and suburbs / intermediate density area</v>
      </c>
      <c r="H260" s="237">
        <v>410</v>
      </c>
      <c r="I260" s="237" t="str">
        <f>VLOOKUP(D260,Raumtypologie!$L$3:$N$2095,3)</f>
        <v>Rural area (central)</v>
      </c>
      <c r="J260" s="237">
        <f>VLOOKUP($D260,Raumtypologie!$AA$3:$AD$279,3,FALSE)</f>
        <v>1</v>
      </c>
      <c r="K260" s="237" t="str">
        <f>VLOOKUP($D260,Raumtypologie!$AA$3:$AD$279,4,FALSE)</f>
        <v>touristisch Verdichtungsraum</v>
      </c>
      <c r="L260" s="238">
        <v>551.4</v>
      </c>
      <c r="M260" s="239">
        <v>496.36</v>
      </c>
      <c r="N260" s="239">
        <v>26.41</v>
      </c>
      <c r="O260" s="240">
        <f t="shared" si="6"/>
        <v>1.1108872592473205</v>
      </c>
      <c r="P260" s="239">
        <f t="shared" si="7"/>
        <v>29.338532516721735</v>
      </c>
    </row>
    <row r="261" spans="1:16">
      <c r="A261" s="205"/>
      <c r="B261" s="224"/>
      <c r="C261" s="225"/>
      <c r="D261">
        <v>70910</v>
      </c>
      <c r="E261" s="3" t="s">
        <v>634</v>
      </c>
      <c r="F261" s="237">
        <v>3</v>
      </c>
      <c r="G261" s="237" t="str">
        <f>VLOOKUP(D261,Raumtypologie!$A$3:$C$2095,3)</f>
        <v>Rural areas / thinly-populated area</v>
      </c>
      <c r="H261" s="237">
        <v>410</v>
      </c>
      <c r="I261" s="237" t="str">
        <f>VLOOKUP(D261,Raumtypologie!$L$3:$N$2095,3)</f>
        <v>Rural area (central)</v>
      </c>
      <c r="J261" s="237">
        <f>VLOOKUP($D261,Raumtypologie!$AA$3:$AD$279,3,FALSE)</f>
        <v>1</v>
      </c>
      <c r="K261" s="237" t="str">
        <f>VLOOKUP($D261,Raumtypologie!$AA$3:$AD$279,4,FALSE)</f>
        <v>touristisch Verdichtungsraum</v>
      </c>
      <c r="L261" s="238">
        <v>409.8</v>
      </c>
      <c r="M261" s="239">
        <v>335.7</v>
      </c>
      <c r="N261" s="239">
        <v>12.76</v>
      </c>
      <c r="O261" s="240">
        <f t="shared" si="6"/>
        <v>1.2207327971403039</v>
      </c>
      <c r="P261" s="239">
        <f t="shared" si="7"/>
        <v>15.576550491510277</v>
      </c>
    </row>
    <row r="262" spans="1:16">
      <c r="A262" s="205"/>
      <c r="B262" s="224"/>
      <c r="C262" s="225"/>
      <c r="D262">
        <v>70911</v>
      </c>
      <c r="E262" s="3" t="s">
        <v>635</v>
      </c>
      <c r="F262" s="237">
        <v>3</v>
      </c>
      <c r="G262" s="237" t="str">
        <f>VLOOKUP(D262,Raumtypologie!$A$3:$C$2095,3)</f>
        <v>Rural areas / thinly-populated area</v>
      </c>
      <c r="H262" s="237">
        <v>310</v>
      </c>
      <c r="I262" s="237" t="str">
        <f>VLOOKUP(D262,Raumtypologie!$L$3:$N$2095,3)</f>
        <v>Rural area surrounding centres (central)</v>
      </c>
      <c r="J262" s="237">
        <f>VLOOKUP($D262,Raumtypologie!$AA$3:$AD$279,3,FALSE)</f>
        <v>3</v>
      </c>
      <c r="K262" s="237" t="str">
        <f>VLOOKUP($D262,Raumtypologie!$AA$3:$AD$279,4,FALSE)</f>
        <v>ländlich</v>
      </c>
      <c r="L262" s="238">
        <v>304.39999999999998</v>
      </c>
      <c r="M262" s="239">
        <v>271.69</v>
      </c>
      <c r="N262" s="239">
        <v>8.4</v>
      </c>
      <c r="O262" s="240">
        <f t="shared" si="6"/>
        <v>1.1203945673377746</v>
      </c>
      <c r="P262" s="239">
        <f t="shared" si="7"/>
        <v>9.4113143656373079</v>
      </c>
    </row>
    <row r="263" spans="1:16">
      <c r="A263" s="205"/>
      <c r="B263" s="224"/>
      <c r="C263" s="225"/>
      <c r="D263" s="241">
        <v>70912</v>
      </c>
      <c r="E263" s="253" t="s">
        <v>636</v>
      </c>
      <c r="F263" s="237">
        <v>3</v>
      </c>
      <c r="G263" s="237" t="str">
        <f>VLOOKUP(D263,Raumtypologie!$A$3:$C$2095,3)</f>
        <v>Rural areas / thinly-populated area</v>
      </c>
      <c r="H263" s="237">
        <v>430</v>
      </c>
      <c r="I263" s="237" t="str">
        <f>VLOOKUP(D263,Raumtypologie!$L$3:$N$2095,3)</f>
        <v>Rural area (peripheral)</v>
      </c>
      <c r="J263" s="237">
        <f>VLOOKUP($D263,Raumtypologie!$AA$3:$AD$279,3,FALSE)</f>
        <v>2</v>
      </c>
      <c r="K263" s="237" t="str">
        <f>VLOOKUP($D263,Raumtypologie!$AA$3:$AD$279,4,FALSE)</f>
        <v>touristisch</v>
      </c>
      <c r="L263" s="242">
        <v>163.5</v>
      </c>
      <c r="M263" s="243">
        <v>451.41</v>
      </c>
      <c r="N263" s="243">
        <v>13.78</v>
      </c>
      <c r="O263" s="244">
        <f t="shared" ref="O263:O291" si="8">L263/M263</f>
        <v>0.36219844487273206</v>
      </c>
      <c r="P263" s="243">
        <f t="shared" ref="P263:P291" si="9">IF(M263="keine Angabe",N263,O263*N263)</f>
        <v>4.9910945703462479</v>
      </c>
    </row>
    <row r="264" spans="1:16">
      <c r="A264" s="205"/>
      <c r="B264" s="224"/>
      <c r="C264" s="225"/>
      <c r="D264">
        <v>70913</v>
      </c>
      <c r="E264" s="3" t="s">
        <v>637</v>
      </c>
      <c r="F264" s="237">
        <v>3</v>
      </c>
      <c r="G264" s="237" t="str">
        <f>VLOOKUP(D264,Raumtypologie!$A$3:$C$2095,3)</f>
        <v>Rural areas / thinly-populated area</v>
      </c>
      <c r="H264" s="237">
        <v>430</v>
      </c>
      <c r="I264" s="237" t="str">
        <f>VLOOKUP(D264,Raumtypologie!$L$3:$N$2095,3)</f>
        <v>Rural area (peripheral)</v>
      </c>
      <c r="J264" s="237">
        <f>VLOOKUP($D264,Raumtypologie!$AA$3:$AD$279,3,FALSE)</f>
        <v>2</v>
      </c>
      <c r="K264" s="237" t="str">
        <f>VLOOKUP($D264,Raumtypologie!$AA$3:$AD$279,4,FALSE)</f>
        <v>touristisch</v>
      </c>
      <c r="L264" s="238">
        <v>163.5</v>
      </c>
      <c r="M264" s="239">
        <v>207.3</v>
      </c>
      <c r="N264" s="239">
        <v>26.14</v>
      </c>
      <c r="O264" s="240">
        <f t="shared" si="8"/>
        <v>0.78871201157742399</v>
      </c>
      <c r="P264" s="239">
        <f t="shared" si="9"/>
        <v>20.616931982633865</v>
      </c>
    </row>
    <row r="265" spans="1:16">
      <c r="A265" s="205"/>
      <c r="B265" s="224"/>
      <c r="C265" s="225"/>
      <c r="D265">
        <v>70914</v>
      </c>
      <c r="E265" s="3" t="s">
        <v>638</v>
      </c>
      <c r="F265" s="237">
        <v>3</v>
      </c>
      <c r="G265" s="237" t="str">
        <f>VLOOKUP(D265,Raumtypologie!$A$3:$C$2095,3)</f>
        <v>Rural areas / thinly-populated area</v>
      </c>
      <c r="H265" s="237">
        <v>430</v>
      </c>
      <c r="I265" s="237" t="str">
        <f>VLOOKUP(D265,Raumtypologie!$L$3:$N$2095,3)</f>
        <v>Rural area (peripheral)</v>
      </c>
      <c r="J265" s="237">
        <f>VLOOKUP($D265,Raumtypologie!$AA$3:$AD$279,3,FALSE)</f>
        <v>3</v>
      </c>
      <c r="K265" s="237" t="str">
        <f>VLOOKUP($D265,Raumtypologie!$AA$3:$AD$279,4,FALSE)</f>
        <v>ländlich</v>
      </c>
      <c r="L265" s="238">
        <v>163.5</v>
      </c>
      <c r="M265" s="239">
        <v>164.59</v>
      </c>
      <c r="N265" s="239">
        <v>20.350000000000001</v>
      </c>
      <c r="O265" s="240">
        <f t="shared" si="8"/>
        <v>0.99337748344370858</v>
      </c>
      <c r="P265" s="239">
        <f t="shared" si="9"/>
        <v>20.215231788079471</v>
      </c>
    </row>
    <row r="266" spans="1:16">
      <c r="A266" s="205"/>
      <c r="B266" s="224"/>
      <c r="C266" s="225"/>
      <c r="D266">
        <v>70915</v>
      </c>
      <c r="E266" s="3" t="s">
        <v>639</v>
      </c>
      <c r="F266" s="237">
        <v>3</v>
      </c>
      <c r="G266" s="237" t="str">
        <f>VLOOKUP(D266,Raumtypologie!$A$3:$C$2095,3)</f>
        <v>Rural areas / thinly-populated area</v>
      </c>
      <c r="H266" s="237">
        <v>410</v>
      </c>
      <c r="I266" s="237" t="str">
        <f>VLOOKUP(D266,Raumtypologie!$L$3:$N$2095,3)</f>
        <v>Rural area (central)</v>
      </c>
      <c r="J266" s="237">
        <f>VLOOKUP($D266,Raumtypologie!$AA$3:$AD$279,3,FALSE)</f>
        <v>3</v>
      </c>
      <c r="K266" s="237" t="str">
        <f>VLOOKUP($D266,Raumtypologie!$AA$3:$AD$279,4,FALSE)</f>
        <v>ländlich</v>
      </c>
      <c r="L266" s="238">
        <v>456.2</v>
      </c>
      <c r="M266" s="239">
        <v>300.58</v>
      </c>
      <c r="N266" s="239">
        <v>4.08</v>
      </c>
      <c r="O266" s="240">
        <f t="shared" si="8"/>
        <v>1.517732384057489</v>
      </c>
      <c r="P266" s="239">
        <f t="shared" si="9"/>
        <v>6.1923481269545553</v>
      </c>
    </row>
    <row r="267" spans="1:16">
      <c r="A267" s="205"/>
      <c r="B267" s="224"/>
      <c r="C267" s="225"/>
      <c r="D267" s="241">
        <v>70916</v>
      </c>
      <c r="E267" s="253" t="s">
        <v>640</v>
      </c>
      <c r="F267" s="237">
        <v>3</v>
      </c>
      <c r="G267" s="237" t="str">
        <f>VLOOKUP(D267,Raumtypologie!$A$3:$C$2095,3)</f>
        <v>Rural areas / thinly-populated area</v>
      </c>
      <c r="H267" s="237">
        <v>430</v>
      </c>
      <c r="I267" s="237" t="str">
        <f>VLOOKUP(D267,Raumtypologie!$L$3:$N$2095,3)</f>
        <v>Rural area (peripheral)</v>
      </c>
      <c r="J267" s="237">
        <f>VLOOKUP($D267,Raumtypologie!$AA$3:$AD$279,3,FALSE)</f>
        <v>1</v>
      </c>
      <c r="K267" s="237" t="str">
        <f>VLOOKUP($D267,Raumtypologie!$AA$3:$AD$279,4,FALSE)</f>
        <v>touristisch Verdichtungsraum</v>
      </c>
      <c r="L267" s="242">
        <v>350.3</v>
      </c>
      <c r="M267" s="243">
        <v>215.52</v>
      </c>
      <c r="N267" s="243">
        <v>5.76</v>
      </c>
      <c r="O267" s="244">
        <f t="shared" si="8"/>
        <v>1.6253711952487009</v>
      </c>
      <c r="P267" s="243">
        <f t="shared" si="9"/>
        <v>9.362138084632516</v>
      </c>
    </row>
    <row r="268" spans="1:16">
      <c r="A268" s="205"/>
      <c r="B268" s="224"/>
      <c r="C268" s="225"/>
      <c r="D268">
        <v>70917</v>
      </c>
      <c r="E268" s="3" t="s">
        <v>641</v>
      </c>
      <c r="F268" s="237">
        <v>2</v>
      </c>
      <c r="G268" s="237" t="str">
        <f>VLOOKUP(D268,Raumtypologie!$A$3:$C$2095,3)</f>
        <v>Towns and suburbs / intermediate density area</v>
      </c>
      <c r="H268" s="237">
        <v>410</v>
      </c>
      <c r="I268" s="237" t="str">
        <f>VLOOKUP(D268,Raumtypologie!$L$3:$N$2095,3)</f>
        <v>Rural area (central)</v>
      </c>
      <c r="J268" s="237">
        <f>VLOOKUP($D268,Raumtypologie!$AA$3:$AD$279,3,FALSE)</f>
        <v>4</v>
      </c>
      <c r="K268" s="237" t="str">
        <f>VLOOKUP($D268,Raumtypologie!$AA$3:$AD$279,4,FALSE)</f>
        <v>Verdichtungsraum</v>
      </c>
      <c r="L268" s="238">
        <v>406.4</v>
      </c>
      <c r="M268" s="239">
        <v>385.72</v>
      </c>
      <c r="N268" s="239">
        <v>13.08</v>
      </c>
      <c r="O268" s="240">
        <f t="shared" si="8"/>
        <v>1.0536140205330291</v>
      </c>
      <c r="P268" s="239">
        <f t="shared" si="9"/>
        <v>13.781271388572021</v>
      </c>
    </row>
    <row r="269" spans="1:16">
      <c r="A269" s="205"/>
      <c r="B269" s="224"/>
      <c r="C269" s="225"/>
      <c r="D269">
        <v>70918</v>
      </c>
      <c r="E269" s="3" t="s">
        <v>642</v>
      </c>
      <c r="F269" s="237">
        <v>3</v>
      </c>
      <c r="G269" s="237" t="str">
        <f>VLOOKUP(D269,Raumtypologie!$A$3:$C$2095,3)</f>
        <v>Rural areas / thinly-populated area</v>
      </c>
      <c r="H269" s="237">
        <v>410</v>
      </c>
      <c r="I269" s="237" t="str">
        <f>VLOOKUP(D269,Raumtypologie!$L$3:$N$2095,3)</f>
        <v>Rural area (central)</v>
      </c>
      <c r="J269" s="237">
        <f>VLOOKUP($D269,Raumtypologie!$AA$3:$AD$279,3,FALSE)</f>
        <v>1</v>
      </c>
      <c r="K269" s="237" t="str">
        <f>VLOOKUP($D269,Raumtypologie!$AA$3:$AD$279,4,FALSE)</f>
        <v>touristisch Verdichtungsraum</v>
      </c>
      <c r="L269" s="238">
        <v>290.5</v>
      </c>
      <c r="M269" s="239">
        <v>286</v>
      </c>
      <c r="N269" s="239">
        <v>8.35</v>
      </c>
      <c r="O269" s="240">
        <f t="shared" si="8"/>
        <v>1.0157342657342658</v>
      </c>
      <c r="P269" s="239">
        <f t="shared" si="9"/>
        <v>8.481381118881119</v>
      </c>
    </row>
    <row r="270" spans="1:16">
      <c r="A270" s="205"/>
      <c r="B270" s="224"/>
      <c r="C270" s="225"/>
      <c r="D270">
        <v>70920</v>
      </c>
      <c r="E270" s="3" t="s">
        <v>643</v>
      </c>
      <c r="F270" s="237">
        <v>3</v>
      </c>
      <c r="G270" s="237" t="str">
        <f>VLOOKUP(D270,Raumtypologie!$A$3:$C$2095,3)</f>
        <v>Rural areas / thinly-populated area</v>
      </c>
      <c r="H270" s="237">
        <v>430</v>
      </c>
      <c r="I270" s="237" t="str">
        <f>VLOOKUP(D270,Raumtypologie!$L$3:$N$2095,3)</f>
        <v>Rural area (peripheral)</v>
      </c>
      <c r="J270" s="237">
        <f>VLOOKUP($D270,Raumtypologie!$AA$3:$AD$279,3,FALSE)</f>
        <v>1</v>
      </c>
      <c r="K270" s="237" t="str">
        <f>VLOOKUP($D270,Raumtypologie!$AA$3:$AD$279,4,FALSE)</f>
        <v>touristisch Verdichtungsraum</v>
      </c>
      <c r="L270" s="238">
        <v>592.20000000000005</v>
      </c>
      <c r="M270" s="239">
        <v>583.87</v>
      </c>
      <c r="N270" s="239">
        <v>9.51</v>
      </c>
      <c r="O270" s="240">
        <f t="shared" si="8"/>
        <v>1.0142668744754826</v>
      </c>
      <c r="P270" s="239">
        <f t="shared" si="9"/>
        <v>9.6456779762618385</v>
      </c>
    </row>
    <row r="271" spans="1:16">
      <c r="A271" s="205"/>
      <c r="B271" s="224"/>
      <c r="C271" s="225"/>
      <c r="D271" s="241">
        <v>70921</v>
      </c>
      <c r="E271" s="253" t="s">
        <v>644</v>
      </c>
      <c r="F271" s="237">
        <v>3</v>
      </c>
      <c r="G271" s="237" t="str">
        <f>VLOOKUP(D271,Raumtypologie!$A$3:$C$2095,3)</f>
        <v>Rural areas / thinly-populated area</v>
      </c>
      <c r="H271" s="237">
        <v>103</v>
      </c>
      <c r="I271" s="237" t="str">
        <f>VLOOKUP(D271,Raumtypologie!$L$3:$N$2095,3)</f>
        <v>Urban centres (small)</v>
      </c>
      <c r="J271" s="237">
        <f>VLOOKUP($D271,Raumtypologie!$AA$3:$AD$279,3,FALSE)</f>
        <v>4</v>
      </c>
      <c r="K271" s="237" t="str">
        <f>VLOOKUP($D271,Raumtypologie!$AA$3:$AD$279,4,FALSE)</f>
        <v>Verdichtungsraum</v>
      </c>
      <c r="L271" s="242">
        <v>245</v>
      </c>
      <c r="M271" s="243">
        <v>264.18</v>
      </c>
      <c r="N271" s="243">
        <v>9.5399999999999991</v>
      </c>
      <c r="O271" s="244">
        <f t="shared" si="8"/>
        <v>0.92739798622151559</v>
      </c>
      <c r="P271" s="243">
        <f t="shared" si="9"/>
        <v>8.8473767885532588</v>
      </c>
    </row>
    <row r="272" spans="1:16">
      <c r="A272" s="205"/>
      <c r="B272" s="224"/>
      <c r="C272" s="225"/>
      <c r="D272">
        <v>70922</v>
      </c>
      <c r="E272" s="3" t="s">
        <v>645</v>
      </c>
      <c r="F272" s="237">
        <v>2</v>
      </c>
      <c r="G272" s="237" t="str">
        <f>VLOOKUP(D272,Raumtypologie!$A$3:$C$2095,3)</f>
        <v>Towns and suburbs / intermediate density area</v>
      </c>
      <c r="H272" s="237">
        <v>430</v>
      </c>
      <c r="I272" s="237" t="str">
        <f>VLOOKUP(D272,Raumtypologie!$L$3:$N$2095,3)</f>
        <v>Rural area (peripheral)</v>
      </c>
      <c r="J272" s="237">
        <f>VLOOKUP($D272,Raumtypologie!$AA$3:$AD$279,3,FALSE)</f>
        <v>1</v>
      </c>
      <c r="K272" s="237" t="str">
        <f>VLOOKUP($D272,Raumtypologie!$AA$3:$AD$279,4,FALSE)</f>
        <v>touristisch Verdichtungsraum</v>
      </c>
      <c r="L272" s="238">
        <v>471.4</v>
      </c>
      <c r="M272" s="239">
        <v>447.95</v>
      </c>
      <c r="N272" s="239">
        <v>45</v>
      </c>
      <c r="O272" s="240">
        <f t="shared" si="8"/>
        <v>1.0523495925884585</v>
      </c>
      <c r="P272" s="239">
        <f t="shared" si="9"/>
        <v>47.355731666480629</v>
      </c>
    </row>
    <row r="273" spans="1:16">
      <c r="A273" s="205"/>
      <c r="B273" s="224"/>
      <c r="C273" s="225"/>
      <c r="D273">
        <v>70923</v>
      </c>
      <c r="E273" s="3" t="s">
        <v>646</v>
      </c>
      <c r="F273" s="237">
        <v>3</v>
      </c>
      <c r="G273" s="237" t="str">
        <f>VLOOKUP(D273,Raumtypologie!$A$3:$C$2095,3)</f>
        <v>Rural areas / thinly-populated area</v>
      </c>
      <c r="H273" s="237">
        <v>410</v>
      </c>
      <c r="I273" s="237" t="str">
        <f>VLOOKUP(D273,Raumtypologie!$L$3:$N$2095,3)</f>
        <v>Rural area (central)</v>
      </c>
      <c r="J273" s="237">
        <f>VLOOKUP($D273,Raumtypologie!$AA$3:$AD$279,3,FALSE)</f>
        <v>4</v>
      </c>
      <c r="K273" s="237" t="str">
        <f>VLOOKUP($D273,Raumtypologie!$AA$3:$AD$279,4,FALSE)</f>
        <v>Verdichtungsraum</v>
      </c>
      <c r="L273" s="238">
        <v>583.4</v>
      </c>
      <c r="M273" s="239">
        <v>531.45000000000005</v>
      </c>
      <c r="N273" s="239">
        <v>21.11</v>
      </c>
      <c r="O273" s="240">
        <f t="shared" si="8"/>
        <v>1.0977514347539747</v>
      </c>
      <c r="P273" s="239">
        <f t="shared" si="9"/>
        <v>23.173532787656406</v>
      </c>
    </row>
    <row r="274" spans="1:16">
      <c r="A274" s="205"/>
      <c r="B274" s="224"/>
      <c r="C274" s="225"/>
      <c r="D274">
        <v>70924</v>
      </c>
      <c r="E274" s="3" t="s">
        <v>647</v>
      </c>
      <c r="F274" s="237">
        <v>3</v>
      </c>
      <c r="G274" s="237" t="str">
        <f>VLOOKUP(D274,Raumtypologie!$A$3:$C$2095,3)</f>
        <v>Rural areas / thinly-populated area</v>
      </c>
      <c r="H274" s="237">
        <v>430</v>
      </c>
      <c r="I274" s="237" t="str">
        <f>VLOOKUP(D274,Raumtypologie!$L$3:$N$2095,3)</f>
        <v>Rural area (peripheral)</v>
      </c>
      <c r="J274" s="237">
        <f>VLOOKUP($D274,Raumtypologie!$AA$3:$AD$279,3,FALSE)</f>
        <v>2</v>
      </c>
      <c r="K274" s="237" t="str">
        <f>VLOOKUP($D274,Raumtypologie!$AA$3:$AD$279,4,FALSE)</f>
        <v>touristisch</v>
      </c>
      <c r="L274" s="238">
        <v>163.5</v>
      </c>
      <c r="M274" s="239">
        <v>278.26</v>
      </c>
      <c r="N274" s="239">
        <v>2.2999999999999998</v>
      </c>
      <c r="O274" s="240">
        <f t="shared" si="8"/>
        <v>0.58757996118737876</v>
      </c>
      <c r="P274" s="239">
        <f t="shared" si="9"/>
        <v>1.351433910730971</v>
      </c>
    </row>
    <row r="275" spans="1:16">
      <c r="A275" s="205"/>
      <c r="B275" s="224"/>
      <c r="C275" s="225"/>
      <c r="D275" s="241">
        <v>70925</v>
      </c>
      <c r="E275" s="253" t="s">
        <v>648</v>
      </c>
      <c r="F275" s="237">
        <v>3</v>
      </c>
      <c r="G275" s="237" t="str">
        <f>VLOOKUP(D275,Raumtypologie!$A$3:$C$2095,3)</f>
        <v>Rural areas / thinly-populated area</v>
      </c>
      <c r="H275" s="237">
        <v>410</v>
      </c>
      <c r="I275" s="237" t="str">
        <f>VLOOKUP(D275,Raumtypologie!$L$3:$N$2095,3)</f>
        <v>Rural area (central)</v>
      </c>
      <c r="J275" s="237">
        <f>VLOOKUP($D275,Raumtypologie!$AA$3:$AD$279,3,FALSE)</f>
        <v>3</v>
      </c>
      <c r="K275" s="237" t="str">
        <f>VLOOKUP($D275,Raumtypologie!$AA$3:$AD$279,4,FALSE)</f>
        <v>ländlich</v>
      </c>
      <c r="L275" s="242">
        <v>304.39999999999998</v>
      </c>
      <c r="M275" s="243">
        <v>271.69</v>
      </c>
      <c r="N275" s="243">
        <v>9.42</v>
      </c>
      <c r="O275" s="244">
        <f t="shared" si="8"/>
        <v>1.1203945673377746</v>
      </c>
      <c r="P275" s="243">
        <f t="shared" si="9"/>
        <v>10.554116824321838</v>
      </c>
    </row>
    <row r="276" spans="1:16">
      <c r="A276" s="205"/>
      <c r="B276" s="224"/>
      <c r="C276" s="225"/>
      <c r="D276">
        <v>70926</v>
      </c>
      <c r="E276" s="3" t="s">
        <v>360</v>
      </c>
      <c r="F276" s="237">
        <v>2</v>
      </c>
      <c r="G276" s="237" t="str">
        <f>VLOOKUP(D276,Raumtypologie!$A$3:$C$2095,3)</f>
        <v>Towns and suburbs / intermediate density area</v>
      </c>
      <c r="H276" s="237">
        <v>103</v>
      </c>
      <c r="I276" s="237" t="str">
        <f>VLOOKUP(D276,Raumtypologie!$L$3:$N$2095,3)</f>
        <v>Urban centres (small)</v>
      </c>
      <c r="J276" s="237">
        <f>VLOOKUP($D276,Raumtypologie!$AA$3:$AD$279,3,FALSE)</f>
        <v>4</v>
      </c>
      <c r="K276" s="237" t="str">
        <f>VLOOKUP($D276,Raumtypologie!$AA$3:$AD$279,4,FALSE)</f>
        <v>Verdichtungsraum</v>
      </c>
      <c r="L276" s="238">
        <v>482.1</v>
      </c>
      <c r="M276" s="239">
        <v>520.99</v>
      </c>
      <c r="N276" s="239">
        <v>3.3</v>
      </c>
      <c r="O276" s="240">
        <f t="shared" si="8"/>
        <v>0.92535365362099087</v>
      </c>
      <c r="P276" s="239">
        <f t="shared" si="9"/>
        <v>3.0536670569492697</v>
      </c>
    </row>
    <row r="277" spans="1:16">
      <c r="A277" s="205"/>
      <c r="B277" s="224"/>
      <c r="C277" s="225"/>
      <c r="D277">
        <v>70927</v>
      </c>
      <c r="E277" s="3" t="s">
        <v>649</v>
      </c>
      <c r="F277" s="237">
        <v>2</v>
      </c>
      <c r="G277" s="237" t="str">
        <f>VLOOKUP(D277,Raumtypologie!$A$3:$C$2095,3)</f>
        <v>Towns and suburbs / intermediate density area</v>
      </c>
      <c r="H277" s="237">
        <v>430</v>
      </c>
      <c r="I277" s="237" t="str">
        <f>VLOOKUP(D277,Raumtypologie!$L$3:$N$2095,3)</f>
        <v>Rural area (peripheral)</v>
      </c>
      <c r="J277" s="237">
        <f>VLOOKUP($D277,Raumtypologie!$AA$3:$AD$279,3,FALSE)</f>
        <v>1</v>
      </c>
      <c r="K277" s="237" t="str">
        <f>VLOOKUP($D277,Raumtypologie!$AA$3:$AD$279,4,FALSE)</f>
        <v>touristisch Verdichtungsraum</v>
      </c>
      <c r="L277" s="238">
        <v>471.4</v>
      </c>
      <c r="M277" s="239">
        <v>390.23</v>
      </c>
      <c r="N277" s="239">
        <v>15.04</v>
      </c>
      <c r="O277" s="240">
        <f t="shared" si="8"/>
        <v>1.2080055351971912</v>
      </c>
      <c r="P277" s="239">
        <f t="shared" si="9"/>
        <v>18.168403249365756</v>
      </c>
    </row>
    <row r="278" spans="1:16">
      <c r="A278" s="205"/>
      <c r="B278" s="224"/>
      <c r="C278" s="225"/>
      <c r="D278">
        <v>70928</v>
      </c>
      <c r="E278" s="3" t="s">
        <v>650</v>
      </c>
      <c r="F278" s="237">
        <v>2</v>
      </c>
      <c r="G278" s="237" t="str">
        <f>VLOOKUP(D278,Raumtypologie!$A$3:$C$2095,3)</f>
        <v>Towns and suburbs / intermediate density area</v>
      </c>
      <c r="H278" s="237">
        <v>103</v>
      </c>
      <c r="I278" s="237" t="str">
        <f>VLOOKUP(D278,Raumtypologie!$L$3:$N$2095,3)</f>
        <v>Urban centres (small)</v>
      </c>
      <c r="J278" s="237">
        <f>VLOOKUP($D278,Raumtypologie!$AA$3:$AD$279,3,FALSE)</f>
        <v>4</v>
      </c>
      <c r="K278" s="237" t="str">
        <f>VLOOKUP($D278,Raumtypologie!$AA$3:$AD$279,4,FALSE)</f>
        <v>Verdichtungsraum</v>
      </c>
      <c r="L278" s="238">
        <v>396.8</v>
      </c>
      <c r="M278" s="239">
        <v>391.22</v>
      </c>
      <c r="N278" s="239">
        <v>10</v>
      </c>
      <c r="O278" s="240">
        <f t="shared" si="8"/>
        <v>1.0142630744849446</v>
      </c>
      <c r="P278" s="239">
        <f t="shared" si="9"/>
        <v>10.142630744849445</v>
      </c>
    </row>
    <row r="279" spans="1:16">
      <c r="A279" s="205"/>
      <c r="B279" s="224"/>
      <c r="C279" s="225"/>
      <c r="D279" s="241">
        <v>70929</v>
      </c>
      <c r="E279" s="253" t="s">
        <v>651</v>
      </c>
      <c r="F279" s="237">
        <v>3</v>
      </c>
      <c r="G279" s="237" t="str">
        <f>VLOOKUP(D279,Raumtypologie!$A$3:$C$2095,3)</f>
        <v>Rural areas / thinly-populated area</v>
      </c>
      <c r="H279" s="237">
        <v>430</v>
      </c>
      <c r="I279" s="237" t="str">
        <f>VLOOKUP(D279,Raumtypologie!$L$3:$N$2095,3)</f>
        <v>Rural area (peripheral)</v>
      </c>
      <c r="J279" s="237">
        <f>VLOOKUP($D279,Raumtypologie!$AA$3:$AD$279,3,FALSE)</f>
        <v>3</v>
      </c>
      <c r="K279" s="237" t="str">
        <f>VLOOKUP($D279,Raumtypologie!$AA$3:$AD$279,4,FALSE)</f>
        <v>ländlich</v>
      </c>
      <c r="L279" s="242">
        <v>248.8</v>
      </c>
      <c r="M279" s="243">
        <v>193.59</v>
      </c>
      <c r="N279" s="243">
        <v>19.649999999999999</v>
      </c>
      <c r="O279" s="244">
        <f t="shared" si="8"/>
        <v>1.2851903507412574</v>
      </c>
      <c r="P279" s="243">
        <f t="shared" si="9"/>
        <v>25.253990392065706</v>
      </c>
    </row>
    <row r="280" spans="1:16">
      <c r="A280" s="205"/>
      <c r="B280" s="224"/>
      <c r="C280" s="225"/>
      <c r="D280">
        <v>70930</v>
      </c>
      <c r="E280" s="3" t="s">
        <v>652</v>
      </c>
      <c r="F280" s="237">
        <v>3</v>
      </c>
      <c r="G280" s="237" t="str">
        <f>VLOOKUP(D280,Raumtypologie!$A$3:$C$2095,3)</f>
        <v>Rural areas / thinly-populated area</v>
      </c>
      <c r="H280" s="237">
        <v>410</v>
      </c>
      <c r="I280" s="237" t="str">
        <f>VLOOKUP(D280,Raumtypologie!$L$3:$N$2095,3)</f>
        <v>Rural area (central)</v>
      </c>
      <c r="J280" s="237">
        <f>VLOOKUP($D280,Raumtypologie!$AA$3:$AD$279,3,FALSE)</f>
        <v>4</v>
      </c>
      <c r="K280" s="237" t="str">
        <f>VLOOKUP($D280,Raumtypologie!$AA$3:$AD$279,4,FALSE)</f>
        <v>Verdichtungsraum</v>
      </c>
      <c r="L280" s="238">
        <v>406.4</v>
      </c>
      <c r="M280" s="239">
        <v>262.58</v>
      </c>
      <c r="N280" s="239">
        <v>19.510000000000002</v>
      </c>
      <c r="O280" s="240">
        <f t="shared" si="8"/>
        <v>1.5477187904638587</v>
      </c>
      <c r="P280" s="239">
        <f t="shared" si="9"/>
        <v>30.195993601949887</v>
      </c>
    </row>
    <row r="281" spans="1:16">
      <c r="A281" s="205"/>
      <c r="B281" s="224"/>
      <c r="C281" s="225"/>
      <c r="D281">
        <v>70931</v>
      </c>
      <c r="E281" s="3" t="s">
        <v>653</v>
      </c>
      <c r="F281" s="237">
        <v>3</v>
      </c>
      <c r="G281" s="237" t="str">
        <f>VLOOKUP(D281,Raumtypologie!$A$3:$C$2095,3)</f>
        <v>Rural areas / thinly-populated area</v>
      </c>
      <c r="H281" s="237">
        <v>410</v>
      </c>
      <c r="I281" s="237" t="str">
        <f>VLOOKUP(D281,Raumtypologie!$L$3:$N$2095,3)</f>
        <v>Rural area (central)</v>
      </c>
      <c r="J281" s="237">
        <f>VLOOKUP($D281,Raumtypologie!$AA$3:$AD$279,3,FALSE)</f>
        <v>4</v>
      </c>
      <c r="K281" s="237" t="str">
        <f>VLOOKUP($D281,Raumtypologie!$AA$3:$AD$279,4,FALSE)</f>
        <v>Verdichtungsraum</v>
      </c>
      <c r="L281" s="238">
        <v>290.5</v>
      </c>
      <c r="M281" s="239">
        <v>386.19</v>
      </c>
      <c r="N281" s="239">
        <v>3.63</v>
      </c>
      <c r="O281" s="240">
        <f t="shared" si="8"/>
        <v>0.75222040964292192</v>
      </c>
      <c r="P281" s="239">
        <f t="shared" si="9"/>
        <v>2.7305600870038065</v>
      </c>
    </row>
    <row r="282" spans="1:16">
      <c r="A282" s="205"/>
      <c r="B282" s="224"/>
      <c r="C282" s="225"/>
      <c r="D282">
        <v>70932</v>
      </c>
      <c r="E282" s="3" t="s">
        <v>654</v>
      </c>
      <c r="F282" s="237">
        <v>3</v>
      </c>
      <c r="G282" s="237" t="str">
        <f>VLOOKUP(D282,Raumtypologie!$A$3:$C$2095,3)</f>
        <v>Rural areas / thinly-populated area</v>
      </c>
      <c r="H282" s="237">
        <v>410</v>
      </c>
      <c r="I282" s="237" t="str">
        <f>VLOOKUP(D282,Raumtypologie!$L$3:$N$2095,3)</f>
        <v>Rural area (central)</v>
      </c>
      <c r="J282" s="237">
        <f>VLOOKUP($D282,Raumtypologie!$AA$3:$AD$279,3,FALSE)</f>
        <v>3</v>
      </c>
      <c r="K282" s="237" t="str">
        <f>VLOOKUP($D282,Raumtypologie!$AA$3:$AD$279,4,FALSE)</f>
        <v>ländlich</v>
      </c>
      <c r="L282" s="238">
        <v>163.5</v>
      </c>
      <c r="M282" s="239">
        <v>165.52</v>
      </c>
      <c r="N282" s="239">
        <v>14.25</v>
      </c>
      <c r="O282" s="240">
        <f t="shared" si="8"/>
        <v>0.98779603673272109</v>
      </c>
      <c r="P282" s="239">
        <f t="shared" si="9"/>
        <v>14.076093523441276</v>
      </c>
    </row>
    <row r="283" spans="1:16">
      <c r="A283" s="205"/>
      <c r="B283" s="224"/>
      <c r="C283" s="225"/>
      <c r="D283" s="241">
        <v>70933</v>
      </c>
      <c r="E283" s="253" t="s">
        <v>655</v>
      </c>
      <c r="F283" s="237">
        <v>3</v>
      </c>
      <c r="G283" s="237" t="str">
        <f>VLOOKUP(D283,Raumtypologie!$A$3:$C$2095,3)</f>
        <v>Rural areas / thinly-populated area</v>
      </c>
      <c r="H283" s="237">
        <v>310</v>
      </c>
      <c r="I283" s="237" t="str">
        <f>VLOOKUP(D283,Raumtypologie!$L$3:$N$2095,3)</f>
        <v>Rural area surrounding centres (central)</v>
      </c>
      <c r="J283" s="237">
        <f>VLOOKUP($D283,Raumtypologie!$AA$3:$AD$279,3,FALSE)</f>
        <v>4</v>
      </c>
      <c r="K283" s="237" t="str">
        <f>VLOOKUP($D283,Raumtypologie!$AA$3:$AD$279,4,FALSE)</f>
        <v>Verdichtungsraum</v>
      </c>
      <c r="L283" s="242">
        <v>331.8</v>
      </c>
      <c r="M283" s="243">
        <v>290.60000000000002</v>
      </c>
      <c r="N283" s="243">
        <v>8.83</v>
      </c>
      <c r="O283" s="244">
        <f t="shared" si="8"/>
        <v>1.1417756366139022</v>
      </c>
      <c r="P283" s="243">
        <f t="shared" si="9"/>
        <v>10.081878871300757</v>
      </c>
    </row>
    <row r="284" spans="1:16">
      <c r="A284" s="205"/>
      <c r="B284" s="224"/>
      <c r="C284" s="225"/>
      <c r="D284">
        <v>70934</v>
      </c>
      <c r="E284" s="3" t="s">
        <v>656</v>
      </c>
      <c r="F284" s="237">
        <v>3</v>
      </c>
      <c r="G284" s="237" t="str">
        <f>VLOOKUP(D284,Raumtypologie!$A$3:$C$2095,3)</f>
        <v>Rural areas / thinly-populated area</v>
      </c>
      <c r="H284" s="237">
        <v>430</v>
      </c>
      <c r="I284" s="237" t="str">
        <f>VLOOKUP(D284,Raumtypologie!$L$3:$N$2095,3)</f>
        <v>Rural area (peripheral)</v>
      </c>
      <c r="J284" s="237">
        <f>VLOOKUP($D284,Raumtypologie!$AA$3:$AD$279,3,FALSE)</f>
        <v>2</v>
      </c>
      <c r="K284" s="237" t="str">
        <f>VLOOKUP($D284,Raumtypologie!$AA$3:$AD$279,4,FALSE)</f>
        <v>touristisch</v>
      </c>
      <c r="L284" s="238">
        <v>276.7</v>
      </c>
      <c r="M284" s="239">
        <v>359.26</v>
      </c>
      <c r="N284" s="239">
        <v>2.27</v>
      </c>
      <c r="O284" s="240">
        <f t="shared" si="8"/>
        <v>0.77019428825919944</v>
      </c>
      <c r="P284" s="239">
        <f t="shared" si="9"/>
        <v>1.7483410343483827</v>
      </c>
    </row>
    <row r="285" spans="1:16">
      <c r="A285" s="205"/>
      <c r="B285" s="224"/>
      <c r="C285" s="225"/>
      <c r="D285">
        <v>70935</v>
      </c>
      <c r="E285" s="3" t="s">
        <v>657</v>
      </c>
      <c r="F285" s="237">
        <v>2</v>
      </c>
      <c r="G285" s="237" t="str">
        <f>VLOOKUP(D285,Raumtypologie!$A$3:$C$2095,3)</f>
        <v>Towns and suburbs / intermediate density area</v>
      </c>
      <c r="H285" s="237">
        <v>410</v>
      </c>
      <c r="I285" s="237" t="str">
        <f>VLOOKUP(D285,Raumtypologie!$L$3:$N$2095,3)</f>
        <v>Rural area (central)</v>
      </c>
      <c r="J285" s="237">
        <f>VLOOKUP($D285,Raumtypologie!$AA$3:$AD$279,3,FALSE)</f>
        <v>4</v>
      </c>
      <c r="K285" s="237" t="str">
        <f>VLOOKUP($D285,Raumtypologie!$AA$3:$AD$279,4,FALSE)</f>
        <v>Verdichtungsraum</v>
      </c>
      <c r="L285" s="238">
        <v>583.4</v>
      </c>
      <c r="M285" s="239">
        <v>454.31</v>
      </c>
      <c r="N285" s="239">
        <v>29.78</v>
      </c>
      <c r="O285" s="240">
        <f t="shared" si="8"/>
        <v>1.2841451872069731</v>
      </c>
      <c r="P285" s="239">
        <f t="shared" si="9"/>
        <v>38.241843675023659</v>
      </c>
    </row>
    <row r="286" spans="1:16">
      <c r="A286" s="205"/>
      <c r="B286" s="224"/>
      <c r="C286" s="225"/>
      <c r="D286">
        <v>70936</v>
      </c>
      <c r="E286" s="3" t="s">
        <v>658</v>
      </c>
      <c r="F286" s="237">
        <v>2</v>
      </c>
      <c r="G286" s="237" t="str">
        <f>VLOOKUP(D286,Raumtypologie!$A$3:$C$2095,3)</f>
        <v>Towns and suburbs / intermediate density area</v>
      </c>
      <c r="H286" s="237">
        <v>103</v>
      </c>
      <c r="I286" s="237" t="str">
        <f>VLOOKUP(D286,Raumtypologie!$L$3:$N$2095,3)</f>
        <v>Urban centres (small)</v>
      </c>
      <c r="J286" s="237">
        <f>VLOOKUP($D286,Raumtypologie!$AA$3:$AD$279,3,FALSE)</f>
        <v>4</v>
      </c>
      <c r="K286" s="237" t="str">
        <f>VLOOKUP($D286,Raumtypologie!$AA$3:$AD$279,4,FALSE)</f>
        <v>Verdichtungsraum</v>
      </c>
      <c r="L286" s="238">
        <v>450.4</v>
      </c>
      <c r="M286" s="239">
        <v>391.85</v>
      </c>
      <c r="N286" s="239">
        <v>20</v>
      </c>
      <c r="O286" s="240">
        <f t="shared" si="8"/>
        <v>1.149419420696695</v>
      </c>
      <c r="P286" s="239">
        <f t="shared" si="9"/>
        <v>22.988388413933901</v>
      </c>
    </row>
    <row r="287" spans="1:16">
      <c r="A287" s="205"/>
      <c r="B287" s="224"/>
      <c r="C287" s="225"/>
      <c r="D287" s="241">
        <v>70937</v>
      </c>
      <c r="E287" s="253" t="s">
        <v>659</v>
      </c>
      <c r="F287" s="237">
        <v>3</v>
      </c>
      <c r="G287" s="237" t="str">
        <f>VLOOKUP(D287,Raumtypologie!$A$3:$C$2095,3)</f>
        <v>Rural areas / thinly-populated area</v>
      </c>
      <c r="H287" s="237">
        <v>310</v>
      </c>
      <c r="I287" s="237" t="str">
        <f>VLOOKUP(D287,Raumtypologie!$L$3:$N$2095,3)</f>
        <v>Rural area surrounding centres (central)</v>
      </c>
      <c r="J287" s="237">
        <f>VLOOKUP($D287,Raumtypologie!$AA$3:$AD$279,3,FALSE)</f>
        <v>4</v>
      </c>
      <c r="K287" s="237" t="str">
        <f>VLOOKUP($D287,Raumtypologie!$AA$3:$AD$279,4,FALSE)</f>
        <v>Verdichtungsraum</v>
      </c>
      <c r="L287" s="242">
        <v>489.5</v>
      </c>
      <c r="M287" s="243">
        <v>474.01</v>
      </c>
      <c r="N287" s="243">
        <v>3.29</v>
      </c>
      <c r="O287" s="244">
        <f t="shared" si="8"/>
        <v>1.0326786354718256</v>
      </c>
      <c r="P287" s="243">
        <f t="shared" si="9"/>
        <v>3.3975127107023062</v>
      </c>
    </row>
    <row r="288" spans="1:16">
      <c r="A288" s="205"/>
      <c r="B288" s="224"/>
      <c r="C288" s="225"/>
      <c r="D288">
        <v>70938</v>
      </c>
      <c r="E288" s="3" t="s">
        <v>660</v>
      </c>
      <c r="F288" s="237">
        <v>3</v>
      </c>
      <c r="G288" s="237" t="str">
        <f>VLOOKUP(D288,Raumtypologie!$A$3:$C$2095,3)</f>
        <v>Rural areas / thinly-populated area</v>
      </c>
      <c r="H288" s="237">
        <v>310</v>
      </c>
      <c r="I288" s="237" t="str">
        <f>VLOOKUP(D288,Raumtypologie!$L$3:$N$2095,3)</f>
        <v>Rural area surrounding centres (central)</v>
      </c>
      <c r="J288" s="237">
        <f>VLOOKUP($D288,Raumtypologie!$AA$3:$AD$279,3,FALSE)</f>
        <v>3</v>
      </c>
      <c r="K288" s="237" t="str">
        <f>VLOOKUP($D288,Raumtypologie!$AA$3:$AD$279,4,FALSE)</f>
        <v>ländlich</v>
      </c>
      <c r="L288" s="238">
        <v>302.60000000000002</v>
      </c>
      <c r="M288" s="239">
        <v>270.11</v>
      </c>
      <c r="N288" s="239">
        <v>17.78</v>
      </c>
      <c r="O288" s="240">
        <f t="shared" si="8"/>
        <v>1.120284328606864</v>
      </c>
      <c r="P288" s="239">
        <f t="shared" si="9"/>
        <v>19.918655362630044</v>
      </c>
    </row>
    <row r="289" spans="1:16">
      <c r="A289" s="205"/>
      <c r="B289" s="224"/>
      <c r="C289" s="225"/>
      <c r="D289">
        <v>70939</v>
      </c>
      <c r="E289" s="3" t="s">
        <v>661</v>
      </c>
      <c r="F289" s="237">
        <v>2</v>
      </c>
      <c r="G289" s="237" t="str">
        <f>VLOOKUP(D289,Raumtypologie!$A$3:$C$2095,3)</f>
        <v>Towns and suburbs / intermediate density area</v>
      </c>
      <c r="H289" s="237">
        <v>410</v>
      </c>
      <c r="I289" s="237" t="str">
        <f>VLOOKUP(D289,Raumtypologie!$L$3:$N$2095,3)</f>
        <v>Rural area (central)</v>
      </c>
      <c r="J289" s="237">
        <f>VLOOKUP($D289,Raumtypologie!$AA$3:$AD$279,3,FALSE)</f>
        <v>4</v>
      </c>
      <c r="K289" s="237" t="str">
        <f>VLOOKUP($D289,Raumtypologie!$AA$3:$AD$279,4,FALSE)</f>
        <v>Verdichtungsraum</v>
      </c>
      <c r="L289" s="238">
        <v>406.4</v>
      </c>
      <c r="M289" s="239">
        <v>337.05</v>
      </c>
      <c r="N289" s="239">
        <v>8.01</v>
      </c>
      <c r="O289" s="240">
        <f t="shared" si="8"/>
        <v>1.2057558225782523</v>
      </c>
      <c r="P289" s="239">
        <f t="shared" si="9"/>
        <v>9.658104138851801</v>
      </c>
    </row>
    <row r="290" spans="1:16">
      <c r="A290" s="205"/>
      <c r="B290" s="224"/>
      <c r="C290" s="225"/>
      <c r="D290">
        <v>70940</v>
      </c>
      <c r="E290" s="3" t="s">
        <v>662</v>
      </c>
      <c r="F290" s="237">
        <v>2</v>
      </c>
      <c r="G290" s="237" t="str">
        <f>VLOOKUP(D290,Raumtypologie!$A$3:$C$2095,3)</f>
        <v>Towns and suburbs / intermediate density area</v>
      </c>
      <c r="H290" s="237">
        <v>430</v>
      </c>
      <c r="I290" s="237" t="str">
        <f>VLOOKUP(D290,Raumtypologie!$L$3:$N$2095,3)</f>
        <v>Rural area (peripheral)</v>
      </c>
      <c r="J290" s="237">
        <f>VLOOKUP($D290,Raumtypologie!$AA$3:$AD$279,3,FALSE)</f>
        <v>1</v>
      </c>
      <c r="K290" s="237" t="str">
        <f>VLOOKUP($D290,Raumtypologie!$AA$3:$AD$279,4,FALSE)</f>
        <v>touristisch Verdichtungsraum</v>
      </c>
      <c r="L290" s="238">
        <v>362.1</v>
      </c>
      <c r="M290" s="239">
        <v>302.72000000000003</v>
      </c>
      <c r="N290" s="239">
        <v>24.47</v>
      </c>
      <c r="O290" s="240">
        <f t="shared" si="8"/>
        <v>1.1961548625792811</v>
      </c>
      <c r="P290" s="239">
        <f t="shared" si="9"/>
        <v>29.269909487315005</v>
      </c>
    </row>
    <row r="291" spans="1:16" ht="15.75" customHeight="1" thickBot="1">
      <c r="A291" s="177"/>
      <c r="B291" s="224"/>
      <c r="C291" s="225"/>
      <c r="D291">
        <v>70941</v>
      </c>
      <c r="E291" s="3" t="s">
        <v>663</v>
      </c>
      <c r="F291" s="237">
        <v>3</v>
      </c>
      <c r="G291" s="237" t="str">
        <f>VLOOKUP(D291,Raumtypologie!$A$3:$C$2095,3)</f>
        <v>Rural areas / thinly-populated area</v>
      </c>
      <c r="H291" s="237">
        <v>430</v>
      </c>
      <c r="I291" s="237" t="str">
        <f>VLOOKUP(D291,Raumtypologie!$L$3:$N$2095,3)</f>
        <v>Rural area (peripheral)</v>
      </c>
      <c r="J291" s="237">
        <f>VLOOKUP($D291,Raumtypologie!$AA$3:$AD$279,3,FALSE)</f>
        <v>1</v>
      </c>
      <c r="K291" s="237" t="str">
        <f>VLOOKUP($D291,Raumtypologie!$AA$3:$AD$279,4,FALSE)</f>
        <v>touristisch Verdichtungsraum</v>
      </c>
      <c r="L291" s="238">
        <v>362.1</v>
      </c>
      <c r="M291" s="239">
        <v>335.51</v>
      </c>
      <c r="N291" s="239">
        <v>22.1</v>
      </c>
      <c r="O291" s="240">
        <f t="shared" si="8"/>
        <v>1.0792524812971298</v>
      </c>
      <c r="P291" s="239">
        <f t="shared" si="9"/>
        <v>23.85147983666657</v>
      </c>
    </row>
    <row r="292" spans="1:16" ht="15.75" customHeight="1" thickTop="1">
      <c r="B292" s="402"/>
      <c r="C292" s="402"/>
      <c r="D292" s="402"/>
      <c r="E292" s="402"/>
      <c r="F292" s="402"/>
      <c r="G292" s="402"/>
      <c r="H292" s="402"/>
      <c r="I292" s="402"/>
      <c r="J292" s="402"/>
      <c r="K292" s="402"/>
      <c r="L292" s="402"/>
      <c r="M292" s="402"/>
      <c r="N292" s="402"/>
      <c r="O292" s="402"/>
      <c r="P292" s="403"/>
    </row>
    <row r="294" spans="1:16">
      <c r="I294" s="122"/>
      <c r="J294" s="122"/>
      <c r="K294" s="122"/>
    </row>
  </sheetData>
  <sheetProtection sheet="1" objects="1" scenarios="1"/>
  <autoFilter ref="F5:F291" xr:uid="{34DED486-F0D2-4B87-B978-DBA7AC082967}"/>
  <mergeCells count="6">
    <mergeCell ref="B292:P292"/>
    <mergeCell ref="B4:E4"/>
    <mergeCell ref="F4:G4"/>
    <mergeCell ref="H4:I4"/>
    <mergeCell ref="M4:N4"/>
    <mergeCell ref="J4:K4"/>
  </mergeCells>
  <hyperlinks>
    <hyperlink ref="W6" display="https://www.statistik.at/atlas/?mapid=topo_stadt_land" xr:uid="{2AF3A7CB-E2F2-42B7-88A5-3E8364EB61B2}"/>
    <hyperlink ref="W4" display="https://www.statistik.at/statistiken/volkswirtschaft-und-oeffentliche-finanzen/preise-und-preisindizes/immobilien-durchschnittspreise" xr:uid="{5720AAE5-D28C-4AD8-8EFF-C6131477ECD7}"/>
    <hyperlink ref="W5" display="https://www.bodenpreise.at/home/about" xr:uid="{32F2F66F-3378-48DD-9805-8CA3AE5C78F1}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EB75-30EF-4D50-A405-90AD8EF6D98B}">
  <sheetPr>
    <tabColor theme="2" tint="-9.9978637043366805E-2"/>
  </sheetPr>
  <dimension ref="A1:AH2095"/>
  <sheetViews>
    <sheetView topLeftCell="Y1" workbookViewId="0">
      <selection activeCell="AH5" sqref="AH5"/>
    </sheetView>
  </sheetViews>
  <sheetFormatPr baseColWidth="10" defaultRowHeight="15"/>
  <cols>
    <col min="3" max="3" width="38.7109375" bestFit="1" customWidth="1"/>
    <col min="5" max="5" width="4" customWidth="1"/>
    <col min="10" max="10" width="1" style="217" customWidth="1"/>
    <col min="14" max="14" width="37.85546875" bestFit="1" customWidth="1"/>
    <col min="15" max="15" width="9.42578125" bestFit="1" customWidth="1"/>
    <col min="19" max="19" width="13.28515625" bestFit="1" customWidth="1"/>
    <col min="20" max="20" width="3.42578125" customWidth="1"/>
    <col min="22" max="22" width="37.85546875" bestFit="1" customWidth="1"/>
    <col min="25" max="25" width="1" style="217" customWidth="1"/>
    <col min="27" max="27" width="19" customWidth="1"/>
    <col min="28" max="28" width="15.7109375" customWidth="1"/>
    <col min="29" max="29" width="12" bestFit="1" customWidth="1"/>
    <col min="30" max="30" width="27.42578125" bestFit="1" customWidth="1"/>
    <col min="32" max="32" width="1" style="217" customWidth="1"/>
    <col min="34" max="34" width="44.7109375" bestFit="1" customWidth="1"/>
  </cols>
  <sheetData>
    <row r="1" spans="1:34" ht="24.95" customHeight="1">
      <c r="A1" s="213" t="s">
        <v>152</v>
      </c>
      <c r="B1" s="214"/>
      <c r="C1" s="214"/>
      <c r="F1" s="213" t="s">
        <v>153</v>
      </c>
      <c r="G1" s="214"/>
      <c r="H1" s="214"/>
      <c r="L1" s="213" t="s">
        <v>160</v>
      </c>
      <c r="M1" s="214"/>
      <c r="N1" s="214"/>
      <c r="O1" s="214"/>
      <c r="U1" s="213" t="s">
        <v>161</v>
      </c>
      <c r="V1" s="214"/>
      <c r="W1" s="214"/>
      <c r="AA1" s="213" t="s">
        <v>694</v>
      </c>
      <c r="AH1" s="294" t="s">
        <v>128</v>
      </c>
    </row>
    <row r="2" spans="1:34">
      <c r="A2" s="215" t="s">
        <v>154</v>
      </c>
      <c r="B2" s="215" t="s">
        <v>155</v>
      </c>
      <c r="C2" s="215" t="s">
        <v>156</v>
      </c>
      <c r="F2" s="215" t="s">
        <v>155</v>
      </c>
      <c r="G2" s="215" t="s">
        <v>156</v>
      </c>
      <c r="H2" s="215" t="s">
        <v>157</v>
      </c>
      <c r="L2" s="215" t="s">
        <v>154</v>
      </c>
      <c r="M2" s="215" t="s">
        <v>155</v>
      </c>
      <c r="N2" s="215"/>
      <c r="O2" s="215" t="s">
        <v>162</v>
      </c>
      <c r="P2" s="215" t="s">
        <v>163</v>
      </c>
      <c r="Q2" s="215" t="s">
        <v>164</v>
      </c>
      <c r="R2" s="215" t="s">
        <v>165</v>
      </c>
      <c r="S2" s="215" t="s">
        <v>166</v>
      </c>
      <c r="T2" s="216"/>
      <c r="U2" s="215" t="s">
        <v>155</v>
      </c>
      <c r="V2" s="215" t="s">
        <v>156</v>
      </c>
      <c r="W2" s="215" t="s">
        <v>157</v>
      </c>
      <c r="AA2" s="215" t="s">
        <v>695</v>
      </c>
      <c r="AB2" s="215" t="s">
        <v>696</v>
      </c>
      <c r="AC2" s="215" t="s">
        <v>697</v>
      </c>
      <c r="AD2" s="215" t="s">
        <v>128</v>
      </c>
      <c r="AH2" s="177" t="s">
        <v>693</v>
      </c>
    </row>
    <row r="3" spans="1:34">
      <c r="A3" s="216">
        <v>10101</v>
      </c>
      <c r="B3" s="216">
        <v>2</v>
      </c>
      <c r="C3" s="216" t="str">
        <f>VLOOKUP(B3,$F$3:$G$5,2)</f>
        <v>Towns and suburbs / intermediate density area</v>
      </c>
      <c r="D3" s="216"/>
      <c r="F3" s="216">
        <v>1</v>
      </c>
      <c r="G3" s="216" t="s">
        <v>37</v>
      </c>
      <c r="H3" s="216" t="s">
        <v>158</v>
      </c>
      <c r="L3" s="216">
        <v>10101</v>
      </c>
      <c r="M3" s="216">
        <v>103</v>
      </c>
      <c r="N3" s="216" t="str">
        <f>VLOOKUP(M3,$U$3:$V$13,2)</f>
        <v>Urban centres (small)</v>
      </c>
      <c r="O3" s="216" t="s">
        <v>167</v>
      </c>
      <c r="P3" s="216" t="s">
        <v>168</v>
      </c>
      <c r="Q3" s="216"/>
      <c r="R3" s="216"/>
      <c r="S3" s="216"/>
      <c r="T3" s="216"/>
      <c r="U3" s="216">
        <v>101</v>
      </c>
      <c r="V3" s="214" t="s">
        <v>26</v>
      </c>
      <c r="W3" s="214" t="s">
        <v>169</v>
      </c>
      <c r="AA3" s="93">
        <v>70101</v>
      </c>
      <c r="AB3" t="s">
        <v>342</v>
      </c>
      <c r="AC3">
        <v>4</v>
      </c>
      <c r="AD3" t="s">
        <v>693</v>
      </c>
      <c r="AH3" s="177" t="s">
        <v>690</v>
      </c>
    </row>
    <row r="4" spans="1:34">
      <c r="A4" s="216">
        <v>10201</v>
      </c>
      <c r="B4" s="216">
        <v>3</v>
      </c>
      <c r="C4" s="216" t="str">
        <f t="shared" ref="C4:C67" si="0">VLOOKUP(B4,$F$3:$G$5,2)</f>
        <v>Rural areas / thinly-populated area</v>
      </c>
      <c r="D4" s="216"/>
      <c r="F4" s="216">
        <v>2</v>
      </c>
      <c r="G4" s="216" t="s">
        <v>38</v>
      </c>
      <c r="H4" s="216" t="s">
        <v>158</v>
      </c>
      <c r="L4" s="216">
        <v>10201</v>
      </c>
      <c r="M4" s="216">
        <v>410</v>
      </c>
      <c r="N4" s="216" t="str">
        <f t="shared" ref="N4:N67" si="1">VLOOKUP(M4,$U$3:$V$13,2)</f>
        <v>Rural area (central)</v>
      </c>
      <c r="O4" s="216"/>
      <c r="P4" s="216"/>
      <c r="Q4" s="216"/>
      <c r="R4" s="216"/>
      <c r="S4" s="216">
        <v>1</v>
      </c>
      <c r="T4" s="216"/>
      <c r="U4" s="216">
        <v>102</v>
      </c>
      <c r="V4" s="214" t="s">
        <v>27</v>
      </c>
      <c r="W4" s="214" t="s">
        <v>169</v>
      </c>
      <c r="AA4" s="93">
        <v>70201</v>
      </c>
      <c r="AB4" t="s">
        <v>388</v>
      </c>
      <c r="AC4">
        <v>3</v>
      </c>
      <c r="AD4" t="s">
        <v>698</v>
      </c>
      <c r="AH4" s="177" t="s">
        <v>691</v>
      </c>
    </row>
    <row r="5" spans="1:34">
      <c r="A5" s="216">
        <v>10301</v>
      </c>
      <c r="B5" s="216">
        <v>3</v>
      </c>
      <c r="C5" s="216" t="str">
        <f t="shared" si="0"/>
        <v>Rural areas / thinly-populated area</v>
      </c>
      <c r="D5" s="216"/>
      <c r="F5" s="216">
        <v>3</v>
      </c>
      <c r="G5" s="216" t="s">
        <v>39</v>
      </c>
      <c r="H5" s="216" t="s">
        <v>159</v>
      </c>
      <c r="L5" s="216">
        <v>10301</v>
      </c>
      <c r="M5" s="216">
        <v>310</v>
      </c>
      <c r="N5" s="216" t="str">
        <f t="shared" si="1"/>
        <v>Rural area surrounding centres (central)</v>
      </c>
      <c r="O5" s="216"/>
      <c r="P5" s="216"/>
      <c r="Q5" s="216" t="s">
        <v>170</v>
      </c>
      <c r="R5" s="216" t="s">
        <v>171</v>
      </c>
      <c r="S5" s="216"/>
      <c r="T5" s="216"/>
      <c r="U5" s="216">
        <v>103</v>
      </c>
      <c r="V5" s="214" t="s">
        <v>28</v>
      </c>
      <c r="W5" s="214" t="s">
        <v>169</v>
      </c>
      <c r="AA5" s="93">
        <v>70202</v>
      </c>
      <c r="AB5" t="s">
        <v>389</v>
      </c>
      <c r="AC5">
        <v>4</v>
      </c>
      <c r="AD5" t="s">
        <v>693</v>
      </c>
      <c r="AH5" s="342" t="s">
        <v>692</v>
      </c>
    </row>
    <row r="6" spans="1:34">
      <c r="A6" s="216">
        <v>10302</v>
      </c>
      <c r="B6" s="216">
        <v>3</v>
      </c>
      <c r="C6" s="216" t="str">
        <f t="shared" si="0"/>
        <v>Rural areas / thinly-populated area</v>
      </c>
      <c r="D6" s="216"/>
      <c r="L6" s="216">
        <v>10302</v>
      </c>
      <c r="M6" s="216">
        <v>310</v>
      </c>
      <c r="N6" s="216" t="str">
        <f t="shared" si="1"/>
        <v>Rural area surrounding centres (central)</v>
      </c>
      <c r="O6" s="216"/>
      <c r="P6" s="216"/>
      <c r="Q6" s="216" t="s">
        <v>170</v>
      </c>
      <c r="R6" s="216" t="s">
        <v>171</v>
      </c>
      <c r="S6" s="216"/>
      <c r="T6" s="216"/>
      <c r="U6" s="216">
        <v>210</v>
      </c>
      <c r="V6" s="214" t="s">
        <v>29</v>
      </c>
      <c r="W6" s="214" t="s">
        <v>172</v>
      </c>
      <c r="AA6" s="93">
        <v>70203</v>
      </c>
      <c r="AB6" t="s">
        <v>344</v>
      </c>
      <c r="AC6">
        <v>4</v>
      </c>
      <c r="AD6" t="s">
        <v>693</v>
      </c>
      <c r="AH6" t="s">
        <v>342</v>
      </c>
    </row>
    <row r="7" spans="1:34">
      <c r="A7" s="216">
        <v>10303</v>
      </c>
      <c r="B7" s="216">
        <v>2</v>
      </c>
      <c r="C7" s="216" t="str">
        <f t="shared" si="0"/>
        <v>Towns and suburbs / intermediate density area</v>
      </c>
      <c r="D7" s="216"/>
      <c r="L7" s="216">
        <v>10303</v>
      </c>
      <c r="M7" s="216">
        <v>103</v>
      </c>
      <c r="N7" s="216" t="str">
        <f t="shared" si="1"/>
        <v>Urban centres (small)</v>
      </c>
      <c r="O7" s="216" t="s">
        <v>167</v>
      </c>
      <c r="P7" s="216" t="s">
        <v>168</v>
      </c>
      <c r="Q7" s="216"/>
      <c r="R7" s="216"/>
      <c r="S7" s="216"/>
      <c r="T7" s="216"/>
      <c r="U7" s="216">
        <v>220</v>
      </c>
      <c r="V7" s="214" t="s">
        <v>30</v>
      </c>
      <c r="W7" s="214" t="s">
        <v>172</v>
      </c>
      <c r="AA7" s="93">
        <v>70204</v>
      </c>
      <c r="AB7" t="s">
        <v>390</v>
      </c>
      <c r="AC7">
        <v>4</v>
      </c>
      <c r="AD7" t="s">
        <v>693</v>
      </c>
      <c r="AH7" t="s">
        <v>388</v>
      </c>
    </row>
    <row r="8" spans="1:34">
      <c r="A8" s="216">
        <v>10304</v>
      </c>
      <c r="B8" s="216">
        <v>3</v>
      </c>
      <c r="C8" s="216" t="str">
        <f t="shared" si="0"/>
        <v>Rural areas / thinly-populated area</v>
      </c>
      <c r="D8" s="216"/>
      <c r="L8" s="216">
        <v>10304</v>
      </c>
      <c r="M8" s="216">
        <v>310</v>
      </c>
      <c r="N8" s="216" t="str">
        <f t="shared" si="1"/>
        <v>Rural area surrounding centres (central)</v>
      </c>
      <c r="O8" s="216"/>
      <c r="P8" s="216"/>
      <c r="Q8" s="216" t="s">
        <v>170</v>
      </c>
      <c r="R8" s="216" t="s">
        <v>171</v>
      </c>
      <c r="S8" s="216"/>
      <c r="T8" s="216"/>
      <c r="U8" s="216">
        <v>310</v>
      </c>
      <c r="V8" s="214" t="s">
        <v>31</v>
      </c>
      <c r="W8" s="214" t="s">
        <v>172</v>
      </c>
      <c r="AA8" s="93">
        <v>70205</v>
      </c>
      <c r="AB8" t="s">
        <v>391</v>
      </c>
      <c r="AC8">
        <v>3</v>
      </c>
      <c r="AD8" t="s">
        <v>698</v>
      </c>
      <c r="AH8" t="s">
        <v>389</v>
      </c>
    </row>
    <row r="9" spans="1:34">
      <c r="A9" s="216">
        <v>10305</v>
      </c>
      <c r="B9" s="216">
        <v>3</v>
      </c>
      <c r="C9" s="216" t="str">
        <f t="shared" si="0"/>
        <v>Rural areas / thinly-populated area</v>
      </c>
      <c r="D9" s="216"/>
      <c r="E9" s="216"/>
      <c r="F9" s="216"/>
      <c r="L9" s="216">
        <v>10305</v>
      </c>
      <c r="M9" s="216">
        <v>410</v>
      </c>
      <c r="N9" s="216" t="str">
        <f t="shared" si="1"/>
        <v>Rural area (central)</v>
      </c>
      <c r="O9" s="216"/>
      <c r="P9" s="216"/>
      <c r="Q9" s="216"/>
      <c r="R9" s="216"/>
      <c r="S9" s="216"/>
      <c r="T9" s="216"/>
      <c r="U9" s="216">
        <v>320</v>
      </c>
      <c r="V9" s="214" t="s">
        <v>32</v>
      </c>
      <c r="W9" s="214" t="s">
        <v>172</v>
      </c>
      <c r="AA9" s="93">
        <v>70206</v>
      </c>
      <c r="AB9" t="s">
        <v>392</v>
      </c>
      <c r="AC9">
        <v>4</v>
      </c>
      <c r="AD9" t="s">
        <v>693</v>
      </c>
      <c r="AH9" t="s">
        <v>344</v>
      </c>
    </row>
    <row r="10" spans="1:34">
      <c r="A10" s="216">
        <v>10306</v>
      </c>
      <c r="B10" s="216">
        <v>3</v>
      </c>
      <c r="C10" s="216" t="str">
        <f t="shared" si="0"/>
        <v>Rural areas / thinly-populated area</v>
      </c>
      <c r="D10" s="216"/>
      <c r="E10" s="216"/>
      <c r="F10" s="216"/>
      <c r="L10" s="216">
        <v>10306</v>
      </c>
      <c r="M10" s="216">
        <v>310</v>
      </c>
      <c r="N10" s="216" t="str">
        <f t="shared" si="1"/>
        <v>Rural area surrounding centres (central)</v>
      </c>
      <c r="O10" s="216"/>
      <c r="P10" s="216"/>
      <c r="Q10" s="216" t="s">
        <v>170</v>
      </c>
      <c r="R10" s="216" t="s">
        <v>171</v>
      </c>
      <c r="S10" s="216"/>
      <c r="T10" s="216"/>
      <c r="U10" s="216">
        <v>330</v>
      </c>
      <c r="V10" s="214" t="s">
        <v>33</v>
      </c>
      <c r="W10" s="214" t="s">
        <v>172</v>
      </c>
      <c r="AA10" s="93">
        <v>70207</v>
      </c>
      <c r="AB10" t="s">
        <v>393</v>
      </c>
      <c r="AC10">
        <v>4</v>
      </c>
      <c r="AD10" t="s">
        <v>693</v>
      </c>
      <c r="AH10" t="s">
        <v>390</v>
      </c>
    </row>
    <row r="11" spans="1:34">
      <c r="A11" s="216">
        <v>10307</v>
      </c>
      <c r="B11" s="216">
        <v>3</v>
      </c>
      <c r="C11" s="216" t="str">
        <f t="shared" si="0"/>
        <v>Rural areas / thinly-populated area</v>
      </c>
      <c r="D11" s="216"/>
      <c r="E11" s="216"/>
      <c r="F11" s="216"/>
      <c r="L11" s="216">
        <v>10307</v>
      </c>
      <c r="M11" s="216">
        <v>410</v>
      </c>
      <c r="N11" s="216" t="str">
        <f t="shared" si="1"/>
        <v>Rural area (central)</v>
      </c>
      <c r="O11" s="216"/>
      <c r="P11" s="216"/>
      <c r="Q11" s="216"/>
      <c r="R11" s="216"/>
      <c r="S11" s="216">
        <v>1</v>
      </c>
      <c r="T11" s="216"/>
      <c r="U11" s="216">
        <v>410</v>
      </c>
      <c r="V11" s="214" t="s">
        <v>34</v>
      </c>
      <c r="W11" s="214" t="s">
        <v>172</v>
      </c>
      <c r="AA11" s="93">
        <v>70208</v>
      </c>
      <c r="AB11" t="s">
        <v>394</v>
      </c>
      <c r="AC11">
        <v>2</v>
      </c>
      <c r="AD11" t="s">
        <v>699</v>
      </c>
      <c r="AH11" t="s">
        <v>391</v>
      </c>
    </row>
    <row r="12" spans="1:34">
      <c r="A12" s="216">
        <v>10308</v>
      </c>
      <c r="B12" s="216">
        <v>2</v>
      </c>
      <c r="C12" s="216" t="str">
        <f t="shared" si="0"/>
        <v>Towns and suburbs / intermediate density area</v>
      </c>
      <c r="D12" s="216"/>
      <c r="E12" s="216"/>
      <c r="F12" s="216"/>
      <c r="L12" s="216">
        <v>10308</v>
      </c>
      <c r="M12" s="216">
        <v>103</v>
      </c>
      <c r="N12" s="216" t="str">
        <f t="shared" si="1"/>
        <v>Urban centres (small)</v>
      </c>
      <c r="O12" s="216" t="s">
        <v>167</v>
      </c>
      <c r="P12" s="216" t="s">
        <v>168</v>
      </c>
      <c r="Q12" s="216"/>
      <c r="R12" s="216"/>
      <c r="S12" s="216"/>
      <c r="T12" s="216"/>
      <c r="U12" s="216">
        <v>420</v>
      </c>
      <c r="V12" s="214" t="s">
        <v>35</v>
      </c>
      <c r="W12" s="214" t="s">
        <v>172</v>
      </c>
      <c r="AA12" s="93">
        <v>70209</v>
      </c>
      <c r="AB12" t="s">
        <v>395</v>
      </c>
      <c r="AC12">
        <v>3</v>
      </c>
      <c r="AD12" t="s">
        <v>698</v>
      </c>
      <c r="AH12" t="s">
        <v>392</v>
      </c>
    </row>
    <row r="13" spans="1:34">
      <c r="A13" s="216">
        <v>10309</v>
      </c>
      <c r="B13" s="216">
        <v>2</v>
      </c>
      <c r="C13" s="216" t="str">
        <f t="shared" si="0"/>
        <v>Towns and suburbs / intermediate density area</v>
      </c>
      <c r="D13" s="216"/>
      <c r="E13" s="216"/>
      <c r="F13" s="216"/>
      <c r="L13" s="216">
        <v>10309</v>
      </c>
      <c r="M13" s="216">
        <v>310</v>
      </c>
      <c r="N13" s="216" t="str">
        <f t="shared" si="1"/>
        <v>Rural area surrounding centres (central)</v>
      </c>
      <c r="O13" s="216"/>
      <c r="P13" s="216"/>
      <c r="Q13" s="216" t="s">
        <v>170</v>
      </c>
      <c r="R13" s="216" t="s">
        <v>171</v>
      </c>
      <c r="S13" s="216"/>
      <c r="T13" s="216"/>
      <c r="U13" s="216">
        <v>430</v>
      </c>
      <c r="V13" s="214" t="s">
        <v>36</v>
      </c>
      <c r="W13" s="214" t="s">
        <v>172</v>
      </c>
      <c r="AA13" s="93">
        <v>70210</v>
      </c>
      <c r="AB13" t="s">
        <v>396</v>
      </c>
      <c r="AC13">
        <v>4</v>
      </c>
      <c r="AD13" t="s">
        <v>693</v>
      </c>
      <c r="AH13" t="s">
        <v>393</v>
      </c>
    </row>
    <row r="14" spans="1:34">
      <c r="A14" s="216">
        <v>10310</v>
      </c>
      <c r="B14" s="216">
        <v>3</v>
      </c>
      <c r="C14" s="216" t="str">
        <f t="shared" si="0"/>
        <v>Rural areas / thinly-populated area</v>
      </c>
      <c r="D14" s="216"/>
      <c r="E14" s="216"/>
      <c r="F14" s="216"/>
      <c r="L14" s="216">
        <v>10310</v>
      </c>
      <c r="M14" s="216">
        <v>410</v>
      </c>
      <c r="N14" s="216" t="str">
        <f t="shared" si="1"/>
        <v>Rural area (central)</v>
      </c>
      <c r="O14" s="216"/>
      <c r="P14" s="216"/>
      <c r="Q14" s="216"/>
      <c r="R14" s="216"/>
      <c r="S14" s="216"/>
      <c r="T14" s="216"/>
      <c r="AA14" s="93">
        <v>70211</v>
      </c>
      <c r="AB14" t="s">
        <v>397</v>
      </c>
      <c r="AC14">
        <v>4</v>
      </c>
      <c r="AD14" t="s">
        <v>693</v>
      </c>
      <c r="AH14" t="s">
        <v>394</v>
      </c>
    </row>
    <row r="15" spans="1:34">
      <c r="A15" s="216">
        <v>10311</v>
      </c>
      <c r="B15" s="216">
        <v>3</v>
      </c>
      <c r="C15" s="216" t="str">
        <f t="shared" si="0"/>
        <v>Rural areas / thinly-populated area</v>
      </c>
      <c r="D15" s="216"/>
      <c r="E15" s="216"/>
      <c r="F15" s="216"/>
      <c r="L15" s="216">
        <v>10311</v>
      </c>
      <c r="M15" s="216">
        <v>310</v>
      </c>
      <c r="N15" s="216" t="str">
        <f t="shared" si="1"/>
        <v>Rural area surrounding centres (central)</v>
      </c>
      <c r="O15" s="216"/>
      <c r="P15" s="216"/>
      <c r="Q15" s="216" t="s">
        <v>167</v>
      </c>
      <c r="R15" s="216" t="s">
        <v>168</v>
      </c>
      <c r="S15" s="216"/>
      <c r="T15" s="216"/>
      <c r="AA15" s="93">
        <v>70212</v>
      </c>
      <c r="AB15" t="s">
        <v>398</v>
      </c>
      <c r="AC15">
        <v>3</v>
      </c>
      <c r="AD15" t="s">
        <v>698</v>
      </c>
      <c r="AH15" t="s">
        <v>395</v>
      </c>
    </row>
    <row r="16" spans="1:34">
      <c r="A16" s="216">
        <v>10312</v>
      </c>
      <c r="B16" s="216">
        <v>3</v>
      </c>
      <c r="C16" s="216" t="str">
        <f t="shared" si="0"/>
        <v>Rural areas / thinly-populated area</v>
      </c>
      <c r="D16" s="216"/>
      <c r="E16" s="216"/>
      <c r="F16" s="216"/>
      <c r="L16" s="216">
        <v>10312</v>
      </c>
      <c r="M16" s="216">
        <v>410</v>
      </c>
      <c r="N16" s="216" t="str">
        <f t="shared" si="1"/>
        <v>Rural area (central)</v>
      </c>
      <c r="O16" s="216"/>
      <c r="P16" s="216"/>
      <c r="Q16" s="216"/>
      <c r="R16" s="216"/>
      <c r="S16" s="216"/>
      <c r="T16" s="216"/>
      <c r="AA16" s="93">
        <v>70213</v>
      </c>
      <c r="AB16" t="s">
        <v>399</v>
      </c>
      <c r="AC16">
        <v>3</v>
      </c>
      <c r="AD16" t="s">
        <v>698</v>
      </c>
      <c r="AH16" t="s">
        <v>396</v>
      </c>
    </row>
    <row r="17" spans="1:34">
      <c r="A17" s="216">
        <v>10313</v>
      </c>
      <c r="B17" s="216">
        <v>3</v>
      </c>
      <c r="C17" s="216" t="str">
        <f t="shared" si="0"/>
        <v>Rural areas / thinly-populated area</v>
      </c>
      <c r="D17" s="216"/>
      <c r="E17" s="216"/>
      <c r="F17" s="216"/>
      <c r="L17" s="216">
        <v>10313</v>
      </c>
      <c r="M17" s="216">
        <v>410</v>
      </c>
      <c r="N17" s="216" t="str">
        <f t="shared" si="1"/>
        <v>Rural area (central)</v>
      </c>
      <c r="O17" s="216"/>
      <c r="P17" s="216"/>
      <c r="Q17" s="216"/>
      <c r="R17" s="216"/>
      <c r="S17" s="216"/>
      <c r="T17" s="216"/>
      <c r="AA17" s="93">
        <v>70214</v>
      </c>
      <c r="AB17" t="s">
        <v>400</v>
      </c>
      <c r="AC17">
        <v>1</v>
      </c>
      <c r="AD17" t="s">
        <v>700</v>
      </c>
      <c r="AH17" t="s">
        <v>397</v>
      </c>
    </row>
    <row r="18" spans="1:34">
      <c r="A18" s="216">
        <v>10314</v>
      </c>
      <c r="B18" s="216">
        <v>3</v>
      </c>
      <c r="C18" s="216" t="str">
        <f t="shared" si="0"/>
        <v>Rural areas / thinly-populated area</v>
      </c>
      <c r="D18" s="216"/>
      <c r="E18" s="216"/>
      <c r="F18" s="216"/>
      <c r="L18" s="216">
        <v>10314</v>
      </c>
      <c r="M18" s="216">
        <v>310</v>
      </c>
      <c r="N18" s="216" t="str">
        <f t="shared" si="1"/>
        <v>Rural area surrounding centres (central)</v>
      </c>
      <c r="O18" s="216"/>
      <c r="P18" s="216"/>
      <c r="Q18" s="216" t="s">
        <v>167</v>
      </c>
      <c r="R18" s="216" t="s">
        <v>168</v>
      </c>
      <c r="S18" s="216"/>
      <c r="T18" s="216"/>
      <c r="AA18" s="93">
        <v>70215</v>
      </c>
      <c r="AB18" t="s">
        <v>401</v>
      </c>
      <c r="AC18">
        <v>4</v>
      </c>
      <c r="AD18" t="s">
        <v>693</v>
      </c>
      <c r="AH18" t="s">
        <v>398</v>
      </c>
    </row>
    <row r="19" spans="1:34">
      <c r="A19" s="216">
        <v>10315</v>
      </c>
      <c r="B19" s="216">
        <v>3</v>
      </c>
      <c r="C19" s="216" t="str">
        <f t="shared" si="0"/>
        <v>Rural areas / thinly-populated area</v>
      </c>
      <c r="D19" s="216"/>
      <c r="E19" s="216"/>
      <c r="F19" s="216"/>
      <c r="L19" s="216">
        <v>10315</v>
      </c>
      <c r="M19" s="216">
        <v>310</v>
      </c>
      <c r="N19" s="216" t="str">
        <f t="shared" si="1"/>
        <v>Rural area surrounding centres (central)</v>
      </c>
      <c r="O19" s="216"/>
      <c r="P19" s="216"/>
      <c r="Q19" s="216" t="s">
        <v>167</v>
      </c>
      <c r="R19" s="216" t="s">
        <v>168</v>
      </c>
      <c r="S19" s="216"/>
      <c r="T19" s="216"/>
      <c r="AA19" s="93">
        <v>70216</v>
      </c>
      <c r="AB19" t="s">
        <v>402</v>
      </c>
      <c r="AC19">
        <v>4</v>
      </c>
      <c r="AD19" t="s">
        <v>693</v>
      </c>
      <c r="AH19" t="s">
        <v>399</v>
      </c>
    </row>
    <row r="20" spans="1:34">
      <c r="A20" s="216">
        <v>10316</v>
      </c>
      <c r="B20" s="216">
        <v>3</v>
      </c>
      <c r="C20" s="216" t="str">
        <f t="shared" si="0"/>
        <v>Rural areas / thinly-populated area</v>
      </c>
      <c r="D20" s="216"/>
      <c r="E20" s="216"/>
      <c r="F20" s="216"/>
      <c r="L20" s="216">
        <v>10316</v>
      </c>
      <c r="M20" s="216">
        <v>310</v>
      </c>
      <c r="N20" s="216" t="str">
        <f t="shared" si="1"/>
        <v>Rural area surrounding centres (central)</v>
      </c>
      <c r="O20" s="216"/>
      <c r="P20" s="216"/>
      <c r="Q20" s="216" t="s">
        <v>170</v>
      </c>
      <c r="R20" s="216" t="s">
        <v>171</v>
      </c>
      <c r="S20" s="216"/>
      <c r="T20" s="216"/>
      <c r="AA20" s="93">
        <v>70217</v>
      </c>
      <c r="AB20" t="s">
        <v>403</v>
      </c>
      <c r="AC20">
        <v>2</v>
      </c>
      <c r="AD20" t="s">
        <v>699</v>
      </c>
      <c r="AH20" t="s">
        <v>400</v>
      </c>
    </row>
    <row r="21" spans="1:34">
      <c r="A21" s="216">
        <v>10317</v>
      </c>
      <c r="B21" s="216">
        <v>3</v>
      </c>
      <c r="C21" s="216" t="str">
        <f t="shared" si="0"/>
        <v>Rural areas / thinly-populated area</v>
      </c>
      <c r="D21" s="216"/>
      <c r="E21" s="216"/>
      <c r="F21" s="216"/>
      <c r="L21" s="216">
        <v>10317</v>
      </c>
      <c r="M21" s="216">
        <v>310</v>
      </c>
      <c r="N21" s="216" t="str">
        <f t="shared" si="1"/>
        <v>Rural area surrounding centres (central)</v>
      </c>
      <c r="O21" s="216"/>
      <c r="P21" s="216"/>
      <c r="Q21" s="216" t="s">
        <v>167</v>
      </c>
      <c r="R21" s="216" t="s">
        <v>168</v>
      </c>
      <c r="S21" s="216"/>
      <c r="T21" s="216"/>
      <c r="AA21" s="93">
        <v>70218</v>
      </c>
      <c r="AB21" t="s">
        <v>404</v>
      </c>
      <c r="AC21">
        <v>4</v>
      </c>
      <c r="AD21" t="s">
        <v>693</v>
      </c>
      <c r="AH21" t="s">
        <v>401</v>
      </c>
    </row>
    <row r="22" spans="1:34">
      <c r="A22" s="216">
        <v>10318</v>
      </c>
      <c r="B22" s="216">
        <v>3</v>
      </c>
      <c r="C22" s="216" t="str">
        <f t="shared" si="0"/>
        <v>Rural areas / thinly-populated area</v>
      </c>
      <c r="D22" s="216"/>
      <c r="E22" s="216"/>
      <c r="F22" s="216"/>
      <c r="L22" s="216">
        <v>10318</v>
      </c>
      <c r="M22" s="216">
        <v>310</v>
      </c>
      <c r="N22" s="216" t="str">
        <f t="shared" si="1"/>
        <v>Rural area surrounding centres (central)</v>
      </c>
      <c r="O22" s="216"/>
      <c r="P22" s="216"/>
      <c r="Q22" s="216" t="s">
        <v>170</v>
      </c>
      <c r="R22" s="216" t="s">
        <v>171</v>
      </c>
      <c r="S22" s="216"/>
      <c r="T22" s="216"/>
      <c r="AA22" s="93">
        <v>70219</v>
      </c>
      <c r="AB22" t="s">
        <v>405</v>
      </c>
      <c r="AC22">
        <v>4</v>
      </c>
      <c r="AD22" t="s">
        <v>693</v>
      </c>
      <c r="AH22" t="s">
        <v>402</v>
      </c>
    </row>
    <row r="23" spans="1:34">
      <c r="A23" s="216">
        <v>10319</v>
      </c>
      <c r="B23" s="216">
        <v>3</v>
      </c>
      <c r="C23" s="216" t="str">
        <f t="shared" si="0"/>
        <v>Rural areas / thinly-populated area</v>
      </c>
      <c r="D23" s="216"/>
      <c r="E23" s="216"/>
      <c r="F23" s="216"/>
      <c r="L23" s="216">
        <v>10319</v>
      </c>
      <c r="M23" s="216">
        <v>310</v>
      </c>
      <c r="N23" s="216" t="str">
        <f t="shared" si="1"/>
        <v>Rural area surrounding centres (central)</v>
      </c>
      <c r="O23" s="216"/>
      <c r="P23" s="216"/>
      <c r="Q23" s="216" t="s">
        <v>167</v>
      </c>
      <c r="R23" s="216" t="s">
        <v>168</v>
      </c>
      <c r="S23" s="216"/>
      <c r="T23" s="216"/>
      <c r="AA23" s="93">
        <v>70220</v>
      </c>
      <c r="AB23" t="s">
        <v>406</v>
      </c>
      <c r="AC23">
        <v>2</v>
      </c>
      <c r="AD23" t="s">
        <v>699</v>
      </c>
      <c r="AH23" t="s">
        <v>403</v>
      </c>
    </row>
    <row r="24" spans="1:34">
      <c r="A24" s="216">
        <v>10320</v>
      </c>
      <c r="B24" s="216">
        <v>3</v>
      </c>
      <c r="C24" s="216" t="str">
        <f t="shared" si="0"/>
        <v>Rural areas / thinly-populated area</v>
      </c>
      <c r="D24" s="216"/>
      <c r="E24" s="216"/>
      <c r="F24" s="216"/>
      <c r="L24" s="216">
        <v>10320</v>
      </c>
      <c r="M24" s="216">
        <v>310</v>
      </c>
      <c r="N24" s="216" t="str">
        <f t="shared" si="1"/>
        <v>Rural area surrounding centres (central)</v>
      </c>
      <c r="O24" s="216"/>
      <c r="P24" s="216"/>
      <c r="Q24" s="216" t="s">
        <v>170</v>
      </c>
      <c r="R24" s="216" t="s">
        <v>171</v>
      </c>
      <c r="S24" s="216"/>
      <c r="T24" s="216"/>
      <c r="AA24" s="93">
        <v>70221</v>
      </c>
      <c r="AB24" t="s">
        <v>407</v>
      </c>
      <c r="AC24">
        <v>3</v>
      </c>
      <c r="AD24" t="s">
        <v>698</v>
      </c>
      <c r="AH24" t="s">
        <v>404</v>
      </c>
    </row>
    <row r="25" spans="1:34">
      <c r="A25" s="216">
        <v>10321</v>
      </c>
      <c r="B25" s="216">
        <v>3</v>
      </c>
      <c r="C25" s="216" t="str">
        <f t="shared" si="0"/>
        <v>Rural areas / thinly-populated area</v>
      </c>
      <c r="D25" s="216"/>
      <c r="E25" s="216"/>
      <c r="F25" s="216"/>
      <c r="L25" s="216">
        <v>10321</v>
      </c>
      <c r="M25" s="216">
        <v>310</v>
      </c>
      <c r="N25" s="216" t="str">
        <f t="shared" si="1"/>
        <v>Rural area surrounding centres (central)</v>
      </c>
      <c r="O25" s="216"/>
      <c r="P25" s="216"/>
      <c r="Q25" s="216" t="s">
        <v>170</v>
      </c>
      <c r="R25" s="216" t="s">
        <v>171</v>
      </c>
      <c r="S25" s="216"/>
      <c r="T25" s="216"/>
      <c r="AA25" s="93">
        <v>70222</v>
      </c>
      <c r="AB25" t="s">
        <v>408</v>
      </c>
      <c r="AC25">
        <v>3</v>
      </c>
      <c r="AD25" t="s">
        <v>698</v>
      </c>
      <c r="AH25" t="s">
        <v>405</v>
      </c>
    </row>
    <row r="26" spans="1:34">
      <c r="A26" s="216">
        <v>10322</v>
      </c>
      <c r="B26" s="216">
        <v>3</v>
      </c>
      <c r="C26" s="216" t="str">
        <f t="shared" si="0"/>
        <v>Rural areas / thinly-populated area</v>
      </c>
      <c r="D26" s="216"/>
      <c r="E26" s="216"/>
      <c r="F26" s="216"/>
      <c r="L26" s="216">
        <v>10322</v>
      </c>
      <c r="M26" s="216">
        <v>310</v>
      </c>
      <c r="N26" s="216" t="str">
        <f t="shared" si="1"/>
        <v>Rural area surrounding centres (central)</v>
      </c>
      <c r="O26" s="216"/>
      <c r="P26" s="216"/>
      <c r="Q26" s="216" t="s">
        <v>170</v>
      </c>
      <c r="R26" s="216" t="s">
        <v>171</v>
      </c>
      <c r="S26" s="216"/>
      <c r="T26" s="216"/>
      <c r="AA26" s="93">
        <v>70223</v>
      </c>
      <c r="AB26" t="s">
        <v>409</v>
      </c>
      <c r="AC26">
        <v>2</v>
      </c>
      <c r="AD26" t="s">
        <v>699</v>
      </c>
      <c r="AH26" t="s">
        <v>406</v>
      </c>
    </row>
    <row r="27" spans="1:34">
      <c r="A27" s="216">
        <v>10323</v>
      </c>
      <c r="B27" s="216">
        <v>3</v>
      </c>
      <c r="C27" s="216" t="str">
        <f t="shared" si="0"/>
        <v>Rural areas / thinly-populated area</v>
      </c>
      <c r="D27" s="216"/>
      <c r="E27" s="216"/>
      <c r="F27" s="216"/>
      <c r="L27" s="216">
        <v>10323</v>
      </c>
      <c r="M27" s="216">
        <v>410</v>
      </c>
      <c r="N27" s="216" t="str">
        <f t="shared" si="1"/>
        <v>Rural area (central)</v>
      </c>
      <c r="O27" s="216"/>
      <c r="P27" s="216"/>
      <c r="Q27" s="216"/>
      <c r="R27" s="216"/>
      <c r="S27" s="216"/>
      <c r="T27" s="216"/>
      <c r="AA27" s="93">
        <v>70224</v>
      </c>
      <c r="AB27" t="s">
        <v>410</v>
      </c>
      <c r="AC27">
        <v>3</v>
      </c>
      <c r="AD27" t="s">
        <v>698</v>
      </c>
      <c r="AH27" t="s">
        <v>407</v>
      </c>
    </row>
    <row r="28" spans="1:34">
      <c r="A28" s="216">
        <v>10401</v>
      </c>
      <c r="B28" s="216">
        <v>3</v>
      </c>
      <c r="C28" s="216" t="str">
        <f t="shared" si="0"/>
        <v>Rural areas / thinly-populated area</v>
      </c>
      <c r="D28" s="216"/>
      <c r="E28" s="216"/>
      <c r="F28" s="216"/>
      <c r="L28" s="216">
        <v>10401</v>
      </c>
      <c r="M28" s="216">
        <v>430</v>
      </c>
      <c r="N28" s="216" t="str">
        <f t="shared" si="1"/>
        <v>Rural area (peripheral)</v>
      </c>
      <c r="O28" s="216"/>
      <c r="P28" s="216"/>
      <c r="Q28" s="216"/>
      <c r="R28" s="216"/>
      <c r="S28" s="216"/>
      <c r="T28" s="216"/>
      <c r="AA28" s="93">
        <v>70301</v>
      </c>
      <c r="AB28" t="s">
        <v>413</v>
      </c>
      <c r="AC28">
        <v>4</v>
      </c>
      <c r="AD28" t="s">
        <v>693</v>
      </c>
      <c r="AH28" t="s">
        <v>408</v>
      </c>
    </row>
    <row r="29" spans="1:34">
      <c r="A29" s="216">
        <v>10402</v>
      </c>
      <c r="B29" s="216">
        <v>3</v>
      </c>
      <c r="C29" s="216" t="str">
        <f t="shared" si="0"/>
        <v>Rural areas / thinly-populated area</v>
      </c>
      <c r="D29" s="216"/>
      <c r="E29" s="216"/>
      <c r="F29" s="216"/>
      <c r="L29" s="216">
        <v>10402</v>
      </c>
      <c r="M29" s="216">
        <v>430</v>
      </c>
      <c r="N29" s="216" t="str">
        <f t="shared" si="1"/>
        <v>Rural area (peripheral)</v>
      </c>
      <c r="O29" s="216"/>
      <c r="P29" s="216"/>
      <c r="Q29" s="216"/>
      <c r="R29" s="216"/>
      <c r="S29" s="216"/>
      <c r="T29" s="216"/>
      <c r="AA29" s="93">
        <v>70302</v>
      </c>
      <c r="AB29" t="s">
        <v>414</v>
      </c>
      <c r="AC29">
        <v>4</v>
      </c>
      <c r="AD29" t="s">
        <v>693</v>
      </c>
      <c r="AH29" t="s">
        <v>409</v>
      </c>
    </row>
    <row r="30" spans="1:34">
      <c r="A30" s="216">
        <v>10403</v>
      </c>
      <c r="B30" s="216">
        <v>3</v>
      </c>
      <c r="C30" s="216" t="str">
        <f t="shared" si="0"/>
        <v>Rural areas / thinly-populated area</v>
      </c>
      <c r="D30" s="216"/>
      <c r="E30" s="216"/>
      <c r="F30" s="216"/>
      <c r="L30" s="216">
        <v>10403</v>
      </c>
      <c r="M30" s="216">
        <v>430</v>
      </c>
      <c r="N30" s="216" t="str">
        <f t="shared" si="1"/>
        <v>Rural area (peripheral)</v>
      </c>
      <c r="O30" s="216"/>
      <c r="P30" s="216"/>
      <c r="Q30" s="216"/>
      <c r="R30" s="216"/>
      <c r="S30" s="216"/>
      <c r="T30" s="216"/>
      <c r="AA30" s="93">
        <v>70303</v>
      </c>
      <c r="AB30" t="s">
        <v>415</v>
      </c>
      <c r="AC30">
        <v>4</v>
      </c>
      <c r="AD30" t="s">
        <v>693</v>
      </c>
      <c r="AH30" t="s">
        <v>410</v>
      </c>
    </row>
    <row r="31" spans="1:34">
      <c r="A31" s="216">
        <v>10404</v>
      </c>
      <c r="B31" s="216">
        <v>3</v>
      </c>
      <c r="C31" s="216" t="str">
        <f t="shared" si="0"/>
        <v>Rural areas / thinly-populated area</v>
      </c>
      <c r="D31" s="216"/>
      <c r="E31" s="216"/>
      <c r="F31" s="216"/>
      <c r="L31" s="216">
        <v>10404</v>
      </c>
      <c r="M31" s="216">
        <v>430</v>
      </c>
      <c r="N31" s="216" t="str">
        <f t="shared" si="1"/>
        <v>Rural area (peripheral)</v>
      </c>
      <c r="O31" s="216"/>
      <c r="P31" s="216"/>
      <c r="Q31" s="216"/>
      <c r="R31" s="216"/>
      <c r="S31" s="216"/>
      <c r="T31" s="216"/>
      <c r="AA31" s="93">
        <v>70304</v>
      </c>
      <c r="AB31" t="s">
        <v>416</v>
      </c>
      <c r="AC31">
        <v>4</v>
      </c>
      <c r="AD31" t="s">
        <v>693</v>
      </c>
      <c r="AH31" t="s">
        <v>413</v>
      </c>
    </row>
    <row r="32" spans="1:34">
      <c r="A32" s="216">
        <v>10405</v>
      </c>
      <c r="B32" s="216">
        <v>3</v>
      </c>
      <c r="C32" s="216" t="str">
        <f t="shared" si="0"/>
        <v>Rural areas / thinly-populated area</v>
      </c>
      <c r="D32" s="216"/>
      <c r="E32" s="216"/>
      <c r="F32" s="216"/>
      <c r="L32" s="216">
        <v>10405</v>
      </c>
      <c r="M32" s="216">
        <v>430</v>
      </c>
      <c r="N32" s="216" t="str">
        <f t="shared" si="1"/>
        <v>Rural area (peripheral)</v>
      </c>
      <c r="O32" s="216"/>
      <c r="P32" s="216"/>
      <c r="Q32" s="216"/>
      <c r="R32" s="216"/>
      <c r="S32" s="216"/>
      <c r="T32" s="216"/>
      <c r="AA32" s="93">
        <v>70305</v>
      </c>
      <c r="AB32" t="s">
        <v>417</v>
      </c>
      <c r="AC32">
        <v>4</v>
      </c>
      <c r="AD32" t="s">
        <v>693</v>
      </c>
      <c r="AH32" t="s">
        <v>414</v>
      </c>
    </row>
    <row r="33" spans="1:34">
      <c r="A33" s="216">
        <v>10406</v>
      </c>
      <c r="B33" s="216">
        <v>3</v>
      </c>
      <c r="C33" s="216" t="str">
        <f t="shared" si="0"/>
        <v>Rural areas / thinly-populated area</v>
      </c>
      <c r="D33" s="216"/>
      <c r="E33" s="216"/>
      <c r="F33" s="216"/>
      <c r="L33" s="216">
        <v>10406</v>
      </c>
      <c r="M33" s="216">
        <v>430</v>
      </c>
      <c r="N33" s="216" t="str">
        <f t="shared" si="1"/>
        <v>Rural area (peripheral)</v>
      </c>
      <c r="O33" s="216"/>
      <c r="P33" s="216"/>
      <c r="Q33" s="216"/>
      <c r="R33" s="216"/>
      <c r="S33" s="216"/>
      <c r="T33" s="216"/>
      <c r="AA33" s="93">
        <v>70306</v>
      </c>
      <c r="AB33" t="s">
        <v>418</v>
      </c>
      <c r="AC33">
        <v>4</v>
      </c>
      <c r="AD33" t="s">
        <v>693</v>
      </c>
      <c r="AH33" t="s">
        <v>415</v>
      </c>
    </row>
    <row r="34" spans="1:34">
      <c r="A34" s="216">
        <v>10407</v>
      </c>
      <c r="B34" s="216">
        <v>3</v>
      </c>
      <c r="C34" s="216" t="str">
        <f t="shared" si="0"/>
        <v>Rural areas / thinly-populated area</v>
      </c>
      <c r="D34" s="216"/>
      <c r="E34" s="216"/>
      <c r="F34" s="216"/>
      <c r="L34" s="216">
        <v>10407</v>
      </c>
      <c r="M34" s="216">
        <v>430</v>
      </c>
      <c r="N34" s="216" t="str">
        <f t="shared" si="1"/>
        <v>Rural area (peripheral)</v>
      </c>
      <c r="O34" s="216"/>
      <c r="P34" s="216"/>
      <c r="Q34" s="216"/>
      <c r="R34" s="216"/>
      <c r="S34" s="216"/>
      <c r="T34" s="216"/>
      <c r="AA34" s="93">
        <v>70307</v>
      </c>
      <c r="AB34" t="s">
        <v>419</v>
      </c>
      <c r="AC34">
        <v>3</v>
      </c>
      <c r="AD34" t="s">
        <v>698</v>
      </c>
      <c r="AH34" t="s">
        <v>416</v>
      </c>
    </row>
    <row r="35" spans="1:34">
      <c r="A35" s="216">
        <v>10408</v>
      </c>
      <c r="B35" s="216">
        <v>3</v>
      </c>
      <c r="C35" s="216" t="str">
        <f t="shared" si="0"/>
        <v>Rural areas / thinly-populated area</v>
      </c>
      <c r="D35" s="216"/>
      <c r="E35" s="216"/>
      <c r="F35" s="216"/>
      <c r="L35" s="216">
        <v>10408</v>
      </c>
      <c r="M35" s="216">
        <v>420</v>
      </c>
      <c r="N35" s="216" t="str">
        <f t="shared" si="1"/>
        <v>Rural area (intermdiate)</v>
      </c>
      <c r="O35" s="216"/>
      <c r="P35" s="216"/>
      <c r="Q35" s="216"/>
      <c r="R35" s="216"/>
      <c r="S35" s="216"/>
      <c r="T35" s="216"/>
      <c r="AA35" s="93">
        <v>70308</v>
      </c>
      <c r="AB35" t="s">
        <v>420</v>
      </c>
      <c r="AC35">
        <v>3</v>
      </c>
      <c r="AD35" t="s">
        <v>698</v>
      </c>
      <c r="AH35" t="s">
        <v>417</v>
      </c>
    </row>
    <row r="36" spans="1:34">
      <c r="A36" s="216">
        <v>10409</v>
      </c>
      <c r="B36" s="216">
        <v>3</v>
      </c>
      <c r="C36" s="216" t="str">
        <f t="shared" si="0"/>
        <v>Rural areas / thinly-populated area</v>
      </c>
      <c r="D36" s="216"/>
      <c r="E36" s="216"/>
      <c r="F36" s="216"/>
      <c r="L36" s="216">
        <v>10409</v>
      </c>
      <c r="M36" s="216">
        <v>430</v>
      </c>
      <c r="N36" s="216" t="str">
        <f t="shared" si="1"/>
        <v>Rural area (peripheral)</v>
      </c>
      <c r="O36" s="216"/>
      <c r="P36" s="216"/>
      <c r="Q36" s="216"/>
      <c r="R36" s="216"/>
      <c r="S36" s="216"/>
      <c r="T36" s="216"/>
      <c r="AA36" s="93">
        <v>70309</v>
      </c>
      <c r="AB36" t="s">
        <v>421</v>
      </c>
      <c r="AC36">
        <v>4</v>
      </c>
      <c r="AD36" t="s">
        <v>693</v>
      </c>
      <c r="AH36" t="s">
        <v>418</v>
      </c>
    </row>
    <row r="37" spans="1:34">
      <c r="A37" s="216">
        <v>10410</v>
      </c>
      <c r="B37" s="216">
        <v>3</v>
      </c>
      <c r="C37" s="216" t="str">
        <f t="shared" si="0"/>
        <v>Rural areas / thinly-populated area</v>
      </c>
      <c r="D37" s="216"/>
      <c r="E37" s="216"/>
      <c r="F37" s="216"/>
      <c r="L37" s="216">
        <v>10410</v>
      </c>
      <c r="M37" s="216">
        <v>430</v>
      </c>
      <c r="N37" s="216" t="str">
        <f t="shared" si="1"/>
        <v>Rural area (peripheral)</v>
      </c>
      <c r="O37" s="216"/>
      <c r="P37" s="216"/>
      <c r="Q37" s="216"/>
      <c r="R37" s="216"/>
      <c r="S37" s="216"/>
      <c r="T37" s="216"/>
      <c r="AA37" s="93">
        <v>70310</v>
      </c>
      <c r="AB37" t="s">
        <v>422</v>
      </c>
      <c r="AC37">
        <v>2</v>
      </c>
      <c r="AD37" t="s">
        <v>699</v>
      </c>
      <c r="AH37" t="s">
        <v>419</v>
      </c>
    </row>
    <row r="38" spans="1:34">
      <c r="A38" s="216">
        <v>10411</v>
      </c>
      <c r="B38" s="216">
        <v>3</v>
      </c>
      <c r="C38" s="216" t="str">
        <f t="shared" si="0"/>
        <v>Rural areas / thinly-populated area</v>
      </c>
      <c r="D38" s="216"/>
      <c r="E38" s="216"/>
      <c r="F38" s="216"/>
      <c r="L38" s="216">
        <v>10411</v>
      </c>
      <c r="M38" s="216">
        <v>420</v>
      </c>
      <c r="N38" s="216" t="str">
        <f t="shared" si="1"/>
        <v>Rural area (intermdiate)</v>
      </c>
      <c r="O38" s="216"/>
      <c r="P38" s="216"/>
      <c r="Q38" s="216"/>
      <c r="R38" s="216"/>
      <c r="S38" s="216"/>
      <c r="T38" s="216"/>
      <c r="AA38" s="93">
        <v>70311</v>
      </c>
      <c r="AB38" t="s">
        <v>423</v>
      </c>
      <c r="AC38">
        <v>3</v>
      </c>
      <c r="AD38" t="s">
        <v>698</v>
      </c>
      <c r="AH38" t="s">
        <v>420</v>
      </c>
    </row>
    <row r="39" spans="1:34">
      <c r="A39" s="216">
        <v>10412</v>
      </c>
      <c r="B39" s="216">
        <v>3</v>
      </c>
      <c r="C39" s="216" t="str">
        <f t="shared" si="0"/>
        <v>Rural areas / thinly-populated area</v>
      </c>
      <c r="D39" s="216"/>
      <c r="E39" s="216"/>
      <c r="F39" s="216"/>
      <c r="L39" s="216">
        <v>10412</v>
      </c>
      <c r="M39" s="216">
        <v>430</v>
      </c>
      <c r="N39" s="216" t="str">
        <f t="shared" si="1"/>
        <v>Rural area (peripheral)</v>
      </c>
      <c r="O39" s="216"/>
      <c r="P39" s="216"/>
      <c r="Q39" s="216"/>
      <c r="R39" s="216"/>
      <c r="S39" s="216"/>
      <c r="T39" s="216"/>
      <c r="AA39" s="93">
        <v>70312</v>
      </c>
      <c r="AB39" t="s">
        <v>424</v>
      </c>
      <c r="AC39">
        <v>4</v>
      </c>
      <c r="AD39" t="s">
        <v>693</v>
      </c>
      <c r="AH39" t="s">
        <v>421</v>
      </c>
    </row>
    <row r="40" spans="1:34">
      <c r="A40" s="216">
        <v>10413</v>
      </c>
      <c r="B40" s="216">
        <v>3</v>
      </c>
      <c r="C40" s="216" t="str">
        <f t="shared" si="0"/>
        <v>Rural areas / thinly-populated area</v>
      </c>
      <c r="D40" s="216"/>
      <c r="E40" s="216"/>
      <c r="F40" s="216"/>
      <c r="L40" s="216">
        <v>10413</v>
      </c>
      <c r="M40" s="216">
        <v>430</v>
      </c>
      <c r="N40" s="216" t="str">
        <f t="shared" si="1"/>
        <v>Rural area (peripheral)</v>
      </c>
      <c r="O40" s="216"/>
      <c r="P40" s="216"/>
      <c r="Q40" s="216"/>
      <c r="R40" s="216"/>
      <c r="S40" s="216"/>
      <c r="T40" s="216"/>
      <c r="AA40" s="93">
        <v>70313</v>
      </c>
      <c r="AB40" t="s">
        <v>425</v>
      </c>
      <c r="AC40">
        <v>3</v>
      </c>
      <c r="AD40" t="s">
        <v>698</v>
      </c>
      <c r="AH40" t="s">
        <v>422</v>
      </c>
    </row>
    <row r="41" spans="1:34">
      <c r="A41" s="216">
        <v>10414</v>
      </c>
      <c r="B41" s="216">
        <v>3</v>
      </c>
      <c r="C41" s="216" t="str">
        <f t="shared" si="0"/>
        <v>Rural areas / thinly-populated area</v>
      </c>
      <c r="D41" s="216"/>
      <c r="E41" s="216"/>
      <c r="F41" s="216"/>
      <c r="L41" s="216">
        <v>10414</v>
      </c>
      <c r="M41" s="216">
        <v>430</v>
      </c>
      <c r="N41" s="216" t="str">
        <f t="shared" si="1"/>
        <v>Rural area (peripheral)</v>
      </c>
      <c r="O41" s="216"/>
      <c r="P41" s="216"/>
      <c r="Q41" s="216"/>
      <c r="R41" s="216"/>
      <c r="S41" s="216">
        <v>1</v>
      </c>
      <c r="T41" s="216"/>
      <c r="AA41" s="93">
        <v>70314</v>
      </c>
      <c r="AB41" t="s">
        <v>426</v>
      </c>
      <c r="AC41">
        <v>3</v>
      </c>
      <c r="AD41" t="s">
        <v>698</v>
      </c>
      <c r="AH41" t="s">
        <v>423</v>
      </c>
    </row>
    <row r="42" spans="1:34">
      <c r="A42" s="216">
        <v>10415</v>
      </c>
      <c r="B42" s="216">
        <v>3</v>
      </c>
      <c r="C42" s="216" t="str">
        <f t="shared" si="0"/>
        <v>Rural areas / thinly-populated area</v>
      </c>
      <c r="D42" s="216"/>
      <c r="E42" s="216"/>
      <c r="F42" s="216"/>
      <c r="L42" s="216">
        <v>10415</v>
      </c>
      <c r="M42" s="216">
        <v>430</v>
      </c>
      <c r="N42" s="216" t="str">
        <f t="shared" si="1"/>
        <v>Rural area (peripheral)</v>
      </c>
      <c r="O42" s="216"/>
      <c r="P42" s="216"/>
      <c r="Q42" s="216"/>
      <c r="R42" s="216"/>
      <c r="S42" s="216"/>
      <c r="T42" s="216"/>
      <c r="AA42" s="93">
        <v>70315</v>
      </c>
      <c r="AB42" t="s">
        <v>427</v>
      </c>
      <c r="AC42">
        <v>4</v>
      </c>
      <c r="AD42" t="s">
        <v>693</v>
      </c>
      <c r="AH42" t="s">
        <v>424</v>
      </c>
    </row>
    <row r="43" spans="1:34">
      <c r="A43" s="216">
        <v>10416</v>
      </c>
      <c r="B43" s="216">
        <v>3</v>
      </c>
      <c r="C43" s="216" t="str">
        <f t="shared" si="0"/>
        <v>Rural areas / thinly-populated area</v>
      </c>
      <c r="D43" s="216"/>
      <c r="E43" s="216"/>
      <c r="F43" s="216"/>
      <c r="L43" s="216">
        <v>10416</v>
      </c>
      <c r="M43" s="216">
        <v>430</v>
      </c>
      <c r="N43" s="216" t="str">
        <f t="shared" si="1"/>
        <v>Rural area (peripheral)</v>
      </c>
      <c r="O43" s="216"/>
      <c r="P43" s="216"/>
      <c r="Q43" s="216"/>
      <c r="R43" s="216"/>
      <c r="S43" s="216"/>
      <c r="T43" s="216"/>
      <c r="AA43" s="93">
        <v>70317</v>
      </c>
      <c r="AB43" t="s">
        <v>428</v>
      </c>
      <c r="AC43">
        <v>3</v>
      </c>
      <c r="AD43" t="s">
        <v>698</v>
      </c>
      <c r="AH43" t="s">
        <v>425</v>
      </c>
    </row>
    <row r="44" spans="1:34">
      <c r="A44" s="216">
        <v>10417</v>
      </c>
      <c r="B44" s="216">
        <v>3</v>
      </c>
      <c r="C44" s="216" t="str">
        <f t="shared" si="0"/>
        <v>Rural areas / thinly-populated area</v>
      </c>
      <c r="D44" s="216"/>
      <c r="E44" s="216"/>
      <c r="F44" s="216"/>
      <c r="L44" s="216">
        <v>10417</v>
      </c>
      <c r="M44" s="216">
        <v>430</v>
      </c>
      <c r="N44" s="216" t="str">
        <f t="shared" si="1"/>
        <v>Rural area (peripheral)</v>
      </c>
      <c r="O44" s="216"/>
      <c r="P44" s="216"/>
      <c r="Q44" s="216"/>
      <c r="R44" s="216"/>
      <c r="S44" s="216"/>
      <c r="T44" s="216"/>
      <c r="AA44" s="93">
        <v>70318</v>
      </c>
      <c r="AB44" t="s">
        <v>429</v>
      </c>
      <c r="AC44">
        <v>4</v>
      </c>
      <c r="AD44" t="s">
        <v>693</v>
      </c>
      <c r="AH44" t="s">
        <v>426</v>
      </c>
    </row>
    <row r="45" spans="1:34">
      <c r="A45" s="216">
        <v>10418</v>
      </c>
      <c r="B45" s="216">
        <v>3</v>
      </c>
      <c r="C45" s="216" t="str">
        <f t="shared" si="0"/>
        <v>Rural areas / thinly-populated area</v>
      </c>
      <c r="D45" s="216"/>
      <c r="E45" s="216"/>
      <c r="F45" s="216"/>
      <c r="L45" s="216">
        <v>10418</v>
      </c>
      <c r="M45" s="216">
        <v>430</v>
      </c>
      <c r="N45" s="216" t="str">
        <f t="shared" si="1"/>
        <v>Rural area (peripheral)</v>
      </c>
      <c r="O45" s="216"/>
      <c r="P45" s="216"/>
      <c r="Q45" s="216"/>
      <c r="R45" s="216"/>
      <c r="S45" s="216"/>
      <c r="T45" s="216"/>
      <c r="AA45" s="93">
        <v>70319</v>
      </c>
      <c r="AB45" t="s">
        <v>430</v>
      </c>
      <c r="AC45">
        <v>4</v>
      </c>
      <c r="AD45" t="s">
        <v>693</v>
      </c>
      <c r="AH45" t="s">
        <v>427</v>
      </c>
    </row>
    <row r="46" spans="1:34">
      <c r="A46" s="216">
        <v>10419</v>
      </c>
      <c r="B46" s="216">
        <v>3</v>
      </c>
      <c r="C46" s="216" t="str">
        <f t="shared" si="0"/>
        <v>Rural areas / thinly-populated area</v>
      </c>
      <c r="D46" s="216"/>
      <c r="E46" s="216"/>
      <c r="F46" s="216"/>
      <c r="L46" s="216">
        <v>10419</v>
      </c>
      <c r="M46" s="216">
        <v>430</v>
      </c>
      <c r="N46" s="216" t="str">
        <f t="shared" si="1"/>
        <v>Rural area (peripheral)</v>
      </c>
      <c r="O46" s="216"/>
      <c r="P46" s="216"/>
      <c r="Q46" s="216"/>
      <c r="R46" s="216"/>
      <c r="S46" s="216"/>
      <c r="T46" s="216"/>
      <c r="AA46" s="93">
        <v>70320</v>
      </c>
      <c r="AB46" t="s">
        <v>431</v>
      </c>
      <c r="AC46">
        <v>4</v>
      </c>
      <c r="AD46" t="s">
        <v>693</v>
      </c>
      <c r="AH46" t="s">
        <v>428</v>
      </c>
    </row>
    <row r="47" spans="1:34">
      <c r="A47" s="216">
        <v>10420</v>
      </c>
      <c r="B47" s="216">
        <v>3</v>
      </c>
      <c r="C47" s="216" t="str">
        <f t="shared" si="0"/>
        <v>Rural areas / thinly-populated area</v>
      </c>
      <c r="D47" s="216"/>
      <c r="E47" s="216"/>
      <c r="F47" s="216"/>
      <c r="L47" s="216">
        <v>10420</v>
      </c>
      <c r="M47" s="216">
        <v>430</v>
      </c>
      <c r="N47" s="216" t="str">
        <f t="shared" si="1"/>
        <v>Rural area (peripheral)</v>
      </c>
      <c r="O47" s="216"/>
      <c r="P47" s="216"/>
      <c r="Q47" s="216"/>
      <c r="R47" s="216"/>
      <c r="S47" s="216"/>
      <c r="T47" s="216"/>
      <c r="AA47" s="93">
        <v>70322</v>
      </c>
      <c r="AB47" t="s">
        <v>432</v>
      </c>
      <c r="AC47">
        <v>4</v>
      </c>
      <c r="AD47" t="s">
        <v>693</v>
      </c>
      <c r="AH47" t="s">
        <v>429</v>
      </c>
    </row>
    <row r="48" spans="1:34">
      <c r="A48" s="216">
        <v>10421</v>
      </c>
      <c r="B48" s="216">
        <v>3</v>
      </c>
      <c r="C48" s="216" t="str">
        <f t="shared" si="0"/>
        <v>Rural areas / thinly-populated area</v>
      </c>
      <c r="D48" s="216"/>
      <c r="E48" s="216"/>
      <c r="F48" s="216"/>
      <c r="L48" s="216">
        <v>10421</v>
      </c>
      <c r="M48" s="216">
        <v>430</v>
      </c>
      <c r="N48" s="216" t="str">
        <f t="shared" si="1"/>
        <v>Rural area (peripheral)</v>
      </c>
      <c r="O48" s="216"/>
      <c r="P48" s="216"/>
      <c r="Q48" s="216"/>
      <c r="R48" s="216"/>
      <c r="S48" s="216"/>
      <c r="T48" s="216"/>
      <c r="AA48" s="93">
        <v>70323</v>
      </c>
      <c r="AB48" t="s">
        <v>433</v>
      </c>
      <c r="AC48">
        <v>3</v>
      </c>
      <c r="AD48" t="s">
        <v>698</v>
      </c>
      <c r="AH48" t="s">
        <v>430</v>
      </c>
    </row>
    <row r="49" spans="1:34">
      <c r="A49" s="216">
        <v>10422</v>
      </c>
      <c r="B49" s="216">
        <v>3</v>
      </c>
      <c r="C49" s="216" t="str">
        <f t="shared" si="0"/>
        <v>Rural areas / thinly-populated area</v>
      </c>
      <c r="D49" s="216"/>
      <c r="E49" s="216"/>
      <c r="F49" s="216"/>
      <c r="L49" s="216">
        <v>10422</v>
      </c>
      <c r="M49" s="216">
        <v>430</v>
      </c>
      <c r="N49" s="216" t="str">
        <f t="shared" si="1"/>
        <v>Rural area (peripheral)</v>
      </c>
      <c r="O49" s="216"/>
      <c r="P49" s="216"/>
      <c r="Q49" s="216"/>
      <c r="R49" s="216"/>
      <c r="S49" s="216"/>
      <c r="T49" s="216"/>
      <c r="AA49" s="93">
        <v>70325</v>
      </c>
      <c r="AB49" t="s">
        <v>434</v>
      </c>
      <c r="AC49">
        <v>4</v>
      </c>
      <c r="AD49" t="s">
        <v>693</v>
      </c>
      <c r="AH49" t="s">
        <v>431</v>
      </c>
    </row>
    <row r="50" spans="1:34">
      <c r="A50" s="216">
        <v>10423</v>
      </c>
      <c r="B50" s="216">
        <v>3</v>
      </c>
      <c r="C50" s="216" t="str">
        <f t="shared" si="0"/>
        <v>Rural areas / thinly-populated area</v>
      </c>
      <c r="D50" s="216"/>
      <c r="E50" s="216"/>
      <c r="F50" s="216"/>
      <c r="L50" s="216">
        <v>10423</v>
      </c>
      <c r="M50" s="216">
        <v>430</v>
      </c>
      <c r="N50" s="216" t="str">
        <f t="shared" si="1"/>
        <v>Rural area (peripheral)</v>
      </c>
      <c r="O50" s="216"/>
      <c r="P50" s="216"/>
      <c r="Q50" s="216"/>
      <c r="R50" s="216"/>
      <c r="S50" s="216"/>
      <c r="T50" s="216"/>
      <c r="AA50" s="93">
        <v>70326</v>
      </c>
      <c r="AB50" t="s">
        <v>435</v>
      </c>
      <c r="AC50">
        <v>2</v>
      </c>
      <c r="AD50" t="s">
        <v>699</v>
      </c>
      <c r="AH50" t="s">
        <v>432</v>
      </c>
    </row>
    <row r="51" spans="1:34">
      <c r="A51" s="216">
        <v>10424</v>
      </c>
      <c r="B51" s="216">
        <v>3</v>
      </c>
      <c r="C51" s="216" t="str">
        <f t="shared" si="0"/>
        <v>Rural areas / thinly-populated area</v>
      </c>
      <c r="D51" s="216"/>
      <c r="E51" s="216"/>
      <c r="F51" s="216"/>
      <c r="L51" s="216">
        <v>10424</v>
      </c>
      <c r="M51" s="216">
        <v>430</v>
      </c>
      <c r="N51" s="216" t="str">
        <f t="shared" si="1"/>
        <v>Rural area (peripheral)</v>
      </c>
      <c r="O51" s="216"/>
      <c r="P51" s="216"/>
      <c r="Q51" s="216"/>
      <c r="R51" s="216"/>
      <c r="S51" s="216"/>
      <c r="T51" s="216"/>
      <c r="AA51" s="93">
        <v>70328</v>
      </c>
      <c r="AB51" t="s">
        <v>436</v>
      </c>
      <c r="AC51">
        <v>3</v>
      </c>
      <c r="AD51" t="s">
        <v>698</v>
      </c>
      <c r="AH51" t="s">
        <v>433</v>
      </c>
    </row>
    <row r="52" spans="1:34">
      <c r="A52" s="216">
        <v>10425</v>
      </c>
      <c r="B52" s="216">
        <v>3</v>
      </c>
      <c r="C52" s="216" t="str">
        <f t="shared" si="0"/>
        <v>Rural areas / thinly-populated area</v>
      </c>
      <c r="D52" s="216"/>
      <c r="E52" s="216"/>
      <c r="F52" s="216"/>
      <c r="L52" s="216">
        <v>10425</v>
      </c>
      <c r="M52" s="216">
        <v>430</v>
      </c>
      <c r="N52" s="216" t="str">
        <f t="shared" si="1"/>
        <v>Rural area (peripheral)</v>
      </c>
      <c r="O52" s="216"/>
      <c r="P52" s="216"/>
      <c r="Q52" s="216"/>
      <c r="R52" s="216"/>
      <c r="S52" s="216"/>
      <c r="T52" s="216"/>
      <c r="AA52" s="93">
        <v>70329</v>
      </c>
      <c r="AB52" t="s">
        <v>437</v>
      </c>
      <c r="AC52">
        <v>4</v>
      </c>
      <c r="AD52" t="s">
        <v>693</v>
      </c>
      <c r="AH52" t="s">
        <v>434</v>
      </c>
    </row>
    <row r="53" spans="1:34">
      <c r="A53" s="216">
        <v>10426</v>
      </c>
      <c r="B53" s="216">
        <v>3</v>
      </c>
      <c r="C53" s="216" t="str">
        <f t="shared" si="0"/>
        <v>Rural areas / thinly-populated area</v>
      </c>
      <c r="D53" s="216"/>
      <c r="E53" s="216"/>
      <c r="F53" s="216"/>
      <c r="L53" s="216">
        <v>10426</v>
      </c>
      <c r="M53" s="216">
        <v>430</v>
      </c>
      <c r="N53" s="216" t="str">
        <f t="shared" si="1"/>
        <v>Rural area (peripheral)</v>
      </c>
      <c r="O53" s="216"/>
      <c r="P53" s="216"/>
      <c r="Q53" s="216"/>
      <c r="R53" s="216"/>
      <c r="S53" s="216"/>
      <c r="T53" s="216"/>
      <c r="AA53" s="93">
        <v>70331</v>
      </c>
      <c r="AB53" t="s">
        <v>438</v>
      </c>
      <c r="AC53">
        <v>4</v>
      </c>
      <c r="AD53" t="s">
        <v>693</v>
      </c>
      <c r="AH53" t="s">
        <v>435</v>
      </c>
    </row>
    <row r="54" spans="1:34">
      <c r="A54" s="216">
        <v>10427</v>
      </c>
      <c r="B54" s="216">
        <v>3</v>
      </c>
      <c r="C54" s="216" t="str">
        <f t="shared" si="0"/>
        <v>Rural areas / thinly-populated area</v>
      </c>
      <c r="D54" s="216"/>
      <c r="E54" s="216"/>
      <c r="F54" s="216"/>
      <c r="L54" s="216">
        <v>10427</v>
      </c>
      <c r="M54" s="216">
        <v>430</v>
      </c>
      <c r="N54" s="216" t="str">
        <f t="shared" si="1"/>
        <v>Rural area (peripheral)</v>
      </c>
      <c r="O54" s="216"/>
      <c r="P54" s="216"/>
      <c r="Q54" s="216"/>
      <c r="R54" s="216"/>
      <c r="S54" s="216"/>
      <c r="T54" s="216"/>
      <c r="AA54" s="93">
        <v>70332</v>
      </c>
      <c r="AB54" t="s">
        <v>439</v>
      </c>
      <c r="AC54">
        <v>4</v>
      </c>
      <c r="AD54" t="s">
        <v>693</v>
      </c>
      <c r="AH54" t="s">
        <v>436</v>
      </c>
    </row>
    <row r="55" spans="1:34">
      <c r="A55" s="216">
        <v>10428</v>
      </c>
      <c r="B55" s="216">
        <v>3</v>
      </c>
      <c r="C55" s="216" t="str">
        <f t="shared" si="0"/>
        <v>Rural areas / thinly-populated area</v>
      </c>
      <c r="D55" s="216"/>
      <c r="E55" s="216"/>
      <c r="F55" s="216"/>
      <c r="L55" s="216">
        <v>10428</v>
      </c>
      <c r="M55" s="216">
        <v>430</v>
      </c>
      <c r="N55" s="216" t="str">
        <f t="shared" si="1"/>
        <v>Rural area (peripheral)</v>
      </c>
      <c r="O55" s="216"/>
      <c r="P55" s="216"/>
      <c r="Q55" s="216"/>
      <c r="R55" s="216"/>
      <c r="S55" s="216"/>
      <c r="T55" s="216"/>
      <c r="AA55" s="93">
        <v>70333</v>
      </c>
      <c r="AB55" t="s">
        <v>440</v>
      </c>
      <c r="AC55">
        <v>3</v>
      </c>
      <c r="AD55" t="s">
        <v>698</v>
      </c>
      <c r="AH55" t="s">
        <v>437</v>
      </c>
    </row>
    <row r="56" spans="1:34">
      <c r="A56" s="216">
        <v>10501</v>
      </c>
      <c r="B56" s="216">
        <v>3</v>
      </c>
      <c r="C56" s="216" t="str">
        <f t="shared" si="0"/>
        <v>Rural areas / thinly-populated area</v>
      </c>
      <c r="D56" s="216"/>
      <c r="E56" s="216"/>
      <c r="F56" s="216"/>
      <c r="L56" s="216">
        <v>10501</v>
      </c>
      <c r="M56" s="216">
        <v>420</v>
      </c>
      <c r="N56" s="216" t="str">
        <f t="shared" si="1"/>
        <v>Rural area (intermdiate)</v>
      </c>
      <c r="O56" s="216"/>
      <c r="P56" s="216"/>
      <c r="Q56" s="216"/>
      <c r="R56" s="216"/>
      <c r="S56" s="216"/>
      <c r="T56" s="216"/>
      <c r="AA56" s="93">
        <v>70334</v>
      </c>
      <c r="AB56" t="s">
        <v>441</v>
      </c>
      <c r="AC56">
        <v>2</v>
      </c>
      <c r="AD56" t="s">
        <v>699</v>
      </c>
      <c r="AH56" t="s">
        <v>438</v>
      </c>
    </row>
    <row r="57" spans="1:34">
      <c r="A57" s="216">
        <v>10502</v>
      </c>
      <c r="B57" s="216">
        <v>3</v>
      </c>
      <c r="C57" s="216" t="str">
        <f t="shared" si="0"/>
        <v>Rural areas / thinly-populated area</v>
      </c>
      <c r="D57" s="216"/>
      <c r="E57" s="216"/>
      <c r="F57" s="216"/>
      <c r="L57" s="216">
        <v>10502</v>
      </c>
      <c r="M57" s="216">
        <v>420</v>
      </c>
      <c r="N57" s="216" t="str">
        <f t="shared" si="1"/>
        <v>Rural area (intermdiate)</v>
      </c>
      <c r="O57" s="216"/>
      <c r="P57" s="216"/>
      <c r="Q57" s="216"/>
      <c r="R57" s="216"/>
      <c r="S57" s="216"/>
      <c r="T57" s="216"/>
      <c r="AA57" s="93">
        <v>70335</v>
      </c>
      <c r="AB57" t="s">
        <v>442</v>
      </c>
      <c r="AC57">
        <v>4</v>
      </c>
      <c r="AD57" t="s">
        <v>693</v>
      </c>
      <c r="AH57" t="s">
        <v>439</v>
      </c>
    </row>
    <row r="58" spans="1:34">
      <c r="A58" s="216">
        <v>10503</v>
      </c>
      <c r="B58" s="216">
        <v>3</v>
      </c>
      <c r="C58" s="216" t="str">
        <f t="shared" si="0"/>
        <v>Rural areas / thinly-populated area</v>
      </c>
      <c r="D58" s="216"/>
      <c r="E58" s="216"/>
      <c r="F58" s="216"/>
      <c r="L58" s="216">
        <v>10503</v>
      </c>
      <c r="M58" s="216">
        <v>430</v>
      </c>
      <c r="N58" s="216" t="str">
        <f t="shared" si="1"/>
        <v>Rural area (peripheral)</v>
      </c>
      <c r="O58" s="216"/>
      <c r="P58" s="216"/>
      <c r="Q58" s="216"/>
      <c r="R58" s="216"/>
      <c r="S58" s="216"/>
      <c r="T58" s="216"/>
      <c r="AA58" s="93">
        <v>70336</v>
      </c>
      <c r="AB58" t="s">
        <v>443</v>
      </c>
      <c r="AC58">
        <v>3</v>
      </c>
      <c r="AD58" t="s">
        <v>698</v>
      </c>
      <c r="AH58" t="s">
        <v>440</v>
      </c>
    </row>
    <row r="59" spans="1:34">
      <c r="A59" s="216">
        <v>10504</v>
      </c>
      <c r="B59" s="216">
        <v>3</v>
      </c>
      <c r="C59" s="216" t="str">
        <f t="shared" si="0"/>
        <v>Rural areas / thinly-populated area</v>
      </c>
      <c r="D59" s="216"/>
      <c r="E59" s="216"/>
      <c r="F59" s="216"/>
      <c r="L59" s="216">
        <v>10504</v>
      </c>
      <c r="M59" s="216">
        <v>430</v>
      </c>
      <c r="N59" s="216" t="str">
        <f t="shared" si="1"/>
        <v>Rural area (peripheral)</v>
      </c>
      <c r="O59" s="216"/>
      <c r="P59" s="216"/>
      <c r="Q59" s="216"/>
      <c r="R59" s="216"/>
      <c r="S59" s="216"/>
      <c r="T59" s="216"/>
      <c r="AA59" s="93">
        <v>70337</v>
      </c>
      <c r="AB59" t="s">
        <v>444</v>
      </c>
      <c r="AC59">
        <v>4</v>
      </c>
      <c r="AD59" t="s">
        <v>693</v>
      </c>
      <c r="AH59" t="s">
        <v>441</v>
      </c>
    </row>
    <row r="60" spans="1:34">
      <c r="A60" s="216">
        <v>10505</v>
      </c>
      <c r="B60" s="216">
        <v>3</v>
      </c>
      <c r="C60" s="216" t="str">
        <f t="shared" si="0"/>
        <v>Rural areas / thinly-populated area</v>
      </c>
      <c r="D60" s="216"/>
      <c r="E60" s="216"/>
      <c r="F60" s="216"/>
      <c r="L60" s="216">
        <v>10505</v>
      </c>
      <c r="M60" s="216">
        <v>430</v>
      </c>
      <c r="N60" s="216" t="str">
        <f t="shared" si="1"/>
        <v>Rural area (peripheral)</v>
      </c>
      <c r="O60" s="216"/>
      <c r="P60" s="216"/>
      <c r="Q60" s="216"/>
      <c r="R60" s="216"/>
      <c r="S60" s="216"/>
      <c r="T60" s="216"/>
      <c r="AA60" s="93">
        <v>70338</v>
      </c>
      <c r="AB60" t="s">
        <v>445</v>
      </c>
      <c r="AC60">
        <v>3</v>
      </c>
      <c r="AD60" t="s">
        <v>698</v>
      </c>
      <c r="AH60" t="s">
        <v>442</v>
      </c>
    </row>
    <row r="61" spans="1:34">
      <c r="A61" s="216">
        <v>10506</v>
      </c>
      <c r="B61" s="216">
        <v>3</v>
      </c>
      <c r="C61" s="216" t="str">
        <f t="shared" si="0"/>
        <v>Rural areas / thinly-populated area</v>
      </c>
      <c r="D61" s="216"/>
      <c r="E61" s="216"/>
      <c r="F61" s="216"/>
      <c r="L61" s="216">
        <v>10506</v>
      </c>
      <c r="M61" s="216">
        <v>430</v>
      </c>
      <c r="N61" s="216" t="str">
        <f t="shared" si="1"/>
        <v>Rural area (peripheral)</v>
      </c>
      <c r="O61" s="216"/>
      <c r="P61" s="216"/>
      <c r="Q61" s="216"/>
      <c r="R61" s="216"/>
      <c r="S61" s="216"/>
      <c r="T61" s="216"/>
      <c r="AA61" s="93">
        <v>70339</v>
      </c>
      <c r="AB61" t="s">
        <v>446</v>
      </c>
      <c r="AC61">
        <v>3</v>
      </c>
      <c r="AD61" t="s">
        <v>698</v>
      </c>
      <c r="AH61" t="s">
        <v>443</v>
      </c>
    </row>
    <row r="62" spans="1:34">
      <c r="A62" s="216">
        <v>10507</v>
      </c>
      <c r="B62" s="216">
        <v>3</v>
      </c>
      <c r="C62" s="216" t="str">
        <f t="shared" si="0"/>
        <v>Rural areas / thinly-populated area</v>
      </c>
      <c r="D62" s="216"/>
      <c r="E62" s="216"/>
      <c r="F62" s="216"/>
      <c r="L62" s="216">
        <v>10507</v>
      </c>
      <c r="M62" s="216">
        <v>430</v>
      </c>
      <c r="N62" s="216" t="str">
        <f t="shared" si="1"/>
        <v>Rural area (peripheral)</v>
      </c>
      <c r="O62" s="216"/>
      <c r="P62" s="216"/>
      <c r="Q62" s="216"/>
      <c r="R62" s="216"/>
      <c r="S62" s="216"/>
      <c r="T62" s="216"/>
      <c r="AA62" s="93">
        <v>70340</v>
      </c>
      <c r="AB62" t="s">
        <v>447</v>
      </c>
      <c r="AC62">
        <v>4</v>
      </c>
      <c r="AD62" t="s">
        <v>693</v>
      </c>
      <c r="AH62" t="s">
        <v>444</v>
      </c>
    </row>
    <row r="63" spans="1:34">
      <c r="A63" s="216">
        <v>10508</v>
      </c>
      <c r="B63" s="216">
        <v>3</v>
      </c>
      <c r="C63" s="216" t="str">
        <f t="shared" si="0"/>
        <v>Rural areas / thinly-populated area</v>
      </c>
      <c r="D63" s="216"/>
      <c r="E63" s="216"/>
      <c r="F63" s="216"/>
      <c r="L63" s="216">
        <v>10508</v>
      </c>
      <c r="M63" s="216">
        <v>420</v>
      </c>
      <c r="N63" s="216" t="str">
        <f t="shared" si="1"/>
        <v>Rural area (intermdiate)</v>
      </c>
      <c r="O63" s="216"/>
      <c r="P63" s="216"/>
      <c r="Q63" s="216"/>
      <c r="R63" s="216"/>
      <c r="S63" s="216"/>
      <c r="T63" s="216"/>
      <c r="AA63" s="93">
        <v>70342</v>
      </c>
      <c r="AB63" t="s">
        <v>448</v>
      </c>
      <c r="AC63">
        <v>3</v>
      </c>
      <c r="AD63" t="s">
        <v>698</v>
      </c>
      <c r="AH63" t="s">
        <v>445</v>
      </c>
    </row>
    <row r="64" spans="1:34">
      <c r="A64" s="216">
        <v>10509</v>
      </c>
      <c r="B64" s="216">
        <v>3</v>
      </c>
      <c r="C64" s="216" t="str">
        <f t="shared" si="0"/>
        <v>Rural areas / thinly-populated area</v>
      </c>
      <c r="D64" s="216"/>
      <c r="E64" s="216"/>
      <c r="F64" s="216"/>
      <c r="L64" s="216">
        <v>10509</v>
      </c>
      <c r="M64" s="216">
        <v>430</v>
      </c>
      <c r="N64" s="216" t="str">
        <f t="shared" si="1"/>
        <v>Rural area (peripheral)</v>
      </c>
      <c r="O64" s="216"/>
      <c r="P64" s="216"/>
      <c r="Q64" s="216"/>
      <c r="R64" s="216"/>
      <c r="S64" s="216"/>
      <c r="T64" s="216"/>
      <c r="AA64" s="93">
        <v>70343</v>
      </c>
      <c r="AB64" t="s">
        <v>449</v>
      </c>
      <c r="AC64">
        <v>4</v>
      </c>
      <c r="AD64" t="s">
        <v>693</v>
      </c>
      <c r="AH64" t="s">
        <v>446</v>
      </c>
    </row>
    <row r="65" spans="1:34">
      <c r="A65" s="216">
        <v>10510</v>
      </c>
      <c r="B65" s="216">
        <v>3</v>
      </c>
      <c r="C65" s="216" t="str">
        <f t="shared" si="0"/>
        <v>Rural areas / thinly-populated area</v>
      </c>
      <c r="D65" s="216"/>
      <c r="E65" s="216"/>
      <c r="F65" s="216"/>
      <c r="L65" s="216">
        <v>10510</v>
      </c>
      <c r="M65" s="216">
        <v>430</v>
      </c>
      <c r="N65" s="216" t="str">
        <f t="shared" si="1"/>
        <v>Rural area (peripheral)</v>
      </c>
      <c r="O65" s="216"/>
      <c r="P65" s="216"/>
      <c r="Q65" s="216"/>
      <c r="R65" s="216"/>
      <c r="S65" s="216"/>
      <c r="T65" s="216"/>
      <c r="AA65" s="93">
        <v>70344</v>
      </c>
      <c r="AB65" t="s">
        <v>450</v>
      </c>
      <c r="AC65">
        <v>2</v>
      </c>
      <c r="AD65" t="s">
        <v>699</v>
      </c>
      <c r="AH65" t="s">
        <v>447</v>
      </c>
    </row>
    <row r="66" spans="1:34">
      <c r="A66" s="216">
        <v>10511</v>
      </c>
      <c r="B66" s="216">
        <v>3</v>
      </c>
      <c r="C66" s="216" t="str">
        <f t="shared" si="0"/>
        <v>Rural areas / thinly-populated area</v>
      </c>
      <c r="D66" s="216"/>
      <c r="E66" s="216"/>
      <c r="F66" s="216"/>
      <c r="L66" s="216">
        <v>10511</v>
      </c>
      <c r="M66" s="216">
        <v>420</v>
      </c>
      <c r="N66" s="216" t="str">
        <f t="shared" si="1"/>
        <v>Rural area (intermdiate)</v>
      </c>
      <c r="O66" s="216"/>
      <c r="P66" s="216"/>
      <c r="Q66" s="216"/>
      <c r="R66" s="216"/>
      <c r="S66" s="216"/>
      <c r="T66" s="216"/>
      <c r="AA66" s="93">
        <v>70345</v>
      </c>
      <c r="AB66" t="s">
        <v>451</v>
      </c>
      <c r="AC66">
        <v>4</v>
      </c>
      <c r="AD66" t="s">
        <v>693</v>
      </c>
      <c r="AH66" t="s">
        <v>448</v>
      </c>
    </row>
    <row r="67" spans="1:34">
      <c r="A67" s="216">
        <v>10512</v>
      </c>
      <c r="B67" s="216">
        <v>3</v>
      </c>
      <c r="C67" s="216" t="str">
        <f t="shared" si="0"/>
        <v>Rural areas / thinly-populated area</v>
      </c>
      <c r="D67" s="216"/>
      <c r="E67" s="216"/>
      <c r="F67" s="216"/>
      <c r="L67" s="216">
        <v>10512</v>
      </c>
      <c r="M67" s="216">
        <v>430</v>
      </c>
      <c r="N67" s="216" t="str">
        <f t="shared" si="1"/>
        <v>Rural area (peripheral)</v>
      </c>
      <c r="O67" s="216"/>
      <c r="P67" s="216"/>
      <c r="Q67" s="216"/>
      <c r="R67" s="216"/>
      <c r="S67" s="216"/>
      <c r="T67" s="216"/>
      <c r="AA67" s="93">
        <v>70346</v>
      </c>
      <c r="AB67" t="s">
        <v>452</v>
      </c>
      <c r="AC67">
        <v>4</v>
      </c>
      <c r="AD67" t="s">
        <v>693</v>
      </c>
      <c r="AH67" t="s">
        <v>449</v>
      </c>
    </row>
    <row r="68" spans="1:34">
      <c r="A68" s="216">
        <v>10601</v>
      </c>
      <c r="B68" s="216">
        <v>3</v>
      </c>
      <c r="C68" s="216" t="str">
        <f t="shared" ref="C68:C131" si="2">VLOOKUP(B68,$F$3:$G$5,2)</f>
        <v>Rural areas / thinly-populated area</v>
      </c>
      <c r="D68" s="216"/>
      <c r="E68" s="216"/>
      <c r="F68" s="216"/>
      <c r="L68" s="216">
        <v>10601</v>
      </c>
      <c r="M68" s="216">
        <v>410</v>
      </c>
      <c r="N68" s="216" t="str">
        <f t="shared" ref="N68:N131" si="3">VLOOKUP(M68,$U$3:$V$13,2)</f>
        <v>Rural area (central)</v>
      </c>
      <c r="O68" s="216"/>
      <c r="P68" s="216"/>
      <c r="Q68" s="216"/>
      <c r="R68" s="216"/>
      <c r="S68" s="216"/>
      <c r="T68" s="216"/>
      <c r="AA68" s="93">
        <v>70347</v>
      </c>
      <c r="AB68" t="s">
        <v>453</v>
      </c>
      <c r="AC68">
        <v>3</v>
      </c>
      <c r="AD68" t="s">
        <v>698</v>
      </c>
      <c r="AH68" t="s">
        <v>450</v>
      </c>
    </row>
    <row r="69" spans="1:34">
      <c r="A69" s="216">
        <v>10602</v>
      </c>
      <c r="B69" s="216">
        <v>3</v>
      </c>
      <c r="C69" s="216" t="str">
        <f t="shared" si="2"/>
        <v>Rural areas / thinly-populated area</v>
      </c>
      <c r="D69" s="216"/>
      <c r="E69" s="216"/>
      <c r="F69" s="216"/>
      <c r="L69" s="216">
        <v>10602</v>
      </c>
      <c r="M69" s="216">
        <v>410</v>
      </c>
      <c r="N69" s="216" t="str">
        <f t="shared" si="3"/>
        <v>Rural area (central)</v>
      </c>
      <c r="O69" s="216"/>
      <c r="P69" s="216"/>
      <c r="Q69" s="216"/>
      <c r="R69" s="216"/>
      <c r="S69" s="216"/>
      <c r="T69" s="216"/>
      <c r="AA69" s="93">
        <v>70348</v>
      </c>
      <c r="AB69" t="s">
        <v>455</v>
      </c>
      <c r="AC69">
        <v>3</v>
      </c>
      <c r="AD69" t="s">
        <v>698</v>
      </c>
      <c r="AH69" t="s">
        <v>451</v>
      </c>
    </row>
    <row r="70" spans="1:34">
      <c r="A70" s="216">
        <v>10603</v>
      </c>
      <c r="B70" s="216">
        <v>3</v>
      </c>
      <c r="C70" s="216" t="str">
        <f t="shared" si="2"/>
        <v>Rural areas / thinly-populated area</v>
      </c>
      <c r="D70" s="216"/>
      <c r="E70" s="216"/>
      <c r="F70" s="216"/>
      <c r="L70" s="216">
        <v>10603</v>
      </c>
      <c r="M70" s="216">
        <v>410</v>
      </c>
      <c r="N70" s="216" t="str">
        <f t="shared" si="3"/>
        <v>Rural area (central)</v>
      </c>
      <c r="O70" s="216"/>
      <c r="P70" s="216"/>
      <c r="Q70" s="216"/>
      <c r="R70" s="216"/>
      <c r="S70" s="216"/>
      <c r="T70" s="216"/>
      <c r="AA70" s="93">
        <v>70349</v>
      </c>
      <c r="AB70" t="s">
        <v>456</v>
      </c>
      <c r="AC70">
        <v>3</v>
      </c>
      <c r="AD70" t="s">
        <v>698</v>
      </c>
      <c r="AH70" t="s">
        <v>452</v>
      </c>
    </row>
    <row r="71" spans="1:34">
      <c r="A71" s="216">
        <v>10604</v>
      </c>
      <c r="B71" s="216">
        <v>3</v>
      </c>
      <c r="C71" s="216" t="str">
        <f t="shared" si="2"/>
        <v>Rural areas / thinly-populated area</v>
      </c>
      <c r="D71" s="216"/>
      <c r="E71" s="216"/>
      <c r="F71" s="216"/>
      <c r="L71" s="216">
        <v>10604</v>
      </c>
      <c r="M71" s="216">
        <v>420</v>
      </c>
      <c r="N71" s="216" t="str">
        <f t="shared" si="3"/>
        <v>Rural area (intermdiate)</v>
      </c>
      <c r="O71" s="216"/>
      <c r="P71" s="216"/>
      <c r="Q71" s="216"/>
      <c r="R71" s="216"/>
      <c r="S71" s="216"/>
      <c r="T71" s="216"/>
      <c r="AA71" s="93">
        <v>70350</v>
      </c>
      <c r="AB71" t="s">
        <v>457</v>
      </c>
      <c r="AC71">
        <v>3</v>
      </c>
      <c r="AD71" t="s">
        <v>698</v>
      </c>
      <c r="AH71" t="s">
        <v>453</v>
      </c>
    </row>
    <row r="72" spans="1:34">
      <c r="A72" s="216">
        <v>10605</v>
      </c>
      <c r="B72" s="216">
        <v>2</v>
      </c>
      <c r="C72" s="216" t="str">
        <f t="shared" si="2"/>
        <v>Towns and suburbs / intermediate density area</v>
      </c>
      <c r="D72" s="216"/>
      <c r="E72" s="216"/>
      <c r="F72" s="216"/>
      <c r="L72" s="216">
        <v>10605</v>
      </c>
      <c r="M72" s="216">
        <v>210</v>
      </c>
      <c r="N72" s="216" t="str">
        <f t="shared" si="3"/>
        <v>Regional centres (central)</v>
      </c>
      <c r="O72" s="216" t="s">
        <v>173</v>
      </c>
      <c r="P72" s="216" t="s">
        <v>174</v>
      </c>
      <c r="Q72" s="216"/>
      <c r="R72" s="216"/>
      <c r="S72" s="216"/>
      <c r="T72" s="216"/>
      <c r="AA72" s="93">
        <v>70351</v>
      </c>
      <c r="AB72" t="s">
        <v>458</v>
      </c>
      <c r="AC72">
        <v>2</v>
      </c>
      <c r="AD72" t="s">
        <v>699</v>
      </c>
      <c r="AH72" t="s">
        <v>455</v>
      </c>
    </row>
    <row r="73" spans="1:34">
      <c r="A73" s="216">
        <v>10606</v>
      </c>
      <c r="B73" s="216">
        <v>2</v>
      </c>
      <c r="C73" s="216" t="str">
        <f t="shared" si="2"/>
        <v>Towns and suburbs / intermediate density area</v>
      </c>
      <c r="D73" s="216"/>
      <c r="E73" s="216"/>
      <c r="F73" s="216"/>
      <c r="L73" s="216">
        <v>10606</v>
      </c>
      <c r="M73" s="216">
        <v>210</v>
      </c>
      <c r="N73" s="216" t="str">
        <f t="shared" si="3"/>
        <v>Regional centres (central)</v>
      </c>
      <c r="O73" s="216" t="s">
        <v>173</v>
      </c>
      <c r="P73" s="216" t="s">
        <v>174</v>
      </c>
      <c r="Q73" s="216"/>
      <c r="R73" s="216"/>
      <c r="S73" s="216"/>
      <c r="T73" s="216"/>
      <c r="AA73" s="93">
        <v>70352</v>
      </c>
      <c r="AB73" t="s">
        <v>459</v>
      </c>
      <c r="AC73">
        <v>3</v>
      </c>
      <c r="AD73" t="s">
        <v>698</v>
      </c>
      <c r="AH73" t="s">
        <v>456</v>
      </c>
    </row>
    <row r="74" spans="1:34">
      <c r="A74" s="216">
        <v>10607</v>
      </c>
      <c r="B74" s="216">
        <v>2</v>
      </c>
      <c r="C74" s="216" t="str">
        <f t="shared" si="2"/>
        <v>Towns and suburbs / intermediate density area</v>
      </c>
      <c r="D74" s="216"/>
      <c r="E74" s="216"/>
      <c r="F74" s="216"/>
      <c r="L74" s="216">
        <v>10607</v>
      </c>
      <c r="M74" s="216">
        <v>102</v>
      </c>
      <c r="N74" s="216" t="str">
        <f t="shared" si="3"/>
        <v>Urban centres (intermediate)</v>
      </c>
      <c r="O74" s="216" t="s">
        <v>175</v>
      </c>
      <c r="P74" s="216" t="s">
        <v>176</v>
      </c>
      <c r="Q74" s="216"/>
      <c r="R74" s="216"/>
      <c r="S74" s="216"/>
      <c r="T74" s="216"/>
      <c r="AA74" s="93">
        <v>70353</v>
      </c>
      <c r="AB74" t="s">
        <v>460</v>
      </c>
      <c r="AC74">
        <v>4</v>
      </c>
      <c r="AD74" t="s">
        <v>693</v>
      </c>
      <c r="AH74" t="s">
        <v>457</v>
      </c>
    </row>
    <row r="75" spans="1:34">
      <c r="A75" s="216">
        <v>10608</v>
      </c>
      <c r="B75" s="216">
        <v>2</v>
      </c>
      <c r="C75" s="216" t="str">
        <f t="shared" si="2"/>
        <v>Towns and suburbs / intermediate density area</v>
      </c>
      <c r="D75" s="216"/>
      <c r="E75" s="216"/>
      <c r="F75" s="216"/>
      <c r="L75" s="216">
        <v>10608</v>
      </c>
      <c r="M75" s="216">
        <v>410</v>
      </c>
      <c r="N75" s="216" t="str">
        <f t="shared" si="3"/>
        <v>Rural area (central)</v>
      </c>
      <c r="O75" s="216"/>
      <c r="P75" s="216"/>
      <c r="Q75" s="216"/>
      <c r="R75" s="216"/>
      <c r="S75" s="216"/>
      <c r="T75" s="216"/>
      <c r="AA75" s="93">
        <v>70354</v>
      </c>
      <c r="AB75" t="s">
        <v>461</v>
      </c>
      <c r="AC75">
        <v>4</v>
      </c>
      <c r="AD75" t="s">
        <v>693</v>
      </c>
      <c r="AH75" t="s">
        <v>458</v>
      </c>
    </row>
    <row r="76" spans="1:34">
      <c r="A76" s="216">
        <v>10609</v>
      </c>
      <c r="B76" s="216">
        <v>3</v>
      </c>
      <c r="C76" s="216" t="str">
        <f t="shared" si="2"/>
        <v>Rural areas / thinly-populated area</v>
      </c>
      <c r="D76" s="216"/>
      <c r="E76" s="216"/>
      <c r="F76" s="216"/>
      <c r="L76" s="216">
        <v>10609</v>
      </c>
      <c r="M76" s="216">
        <v>410</v>
      </c>
      <c r="N76" s="216" t="str">
        <f t="shared" si="3"/>
        <v>Rural area (central)</v>
      </c>
      <c r="O76" s="216"/>
      <c r="P76" s="216"/>
      <c r="Q76" s="216"/>
      <c r="R76" s="216"/>
      <c r="S76" s="216"/>
      <c r="T76" s="216"/>
      <c r="AA76" s="93">
        <v>70355</v>
      </c>
      <c r="AB76" t="s">
        <v>462</v>
      </c>
      <c r="AC76">
        <v>3</v>
      </c>
      <c r="AD76" t="s">
        <v>698</v>
      </c>
      <c r="AH76" t="s">
        <v>459</v>
      </c>
    </row>
    <row r="77" spans="1:34">
      <c r="A77" s="216">
        <v>10610</v>
      </c>
      <c r="B77" s="216">
        <v>2</v>
      </c>
      <c r="C77" s="216" t="str">
        <f t="shared" si="2"/>
        <v>Towns and suburbs / intermediate density area</v>
      </c>
      <c r="D77" s="216"/>
      <c r="E77" s="216"/>
      <c r="F77" s="216"/>
      <c r="L77" s="216">
        <v>10610</v>
      </c>
      <c r="M77" s="216">
        <v>210</v>
      </c>
      <c r="N77" s="216" t="str">
        <f t="shared" si="3"/>
        <v>Regional centres (central)</v>
      </c>
      <c r="O77" s="216" t="s">
        <v>173</v>
      </c>
      <c r="P77" s="216" t="s">
        <v>174</v>
      </c>
      <c r="Q77" s="216"/>
      <c r="R77" s="216"/>
      <c r="S77" s="216"/>
      <c r="T77" s="216"/>
      <c r="AA77" s="93">
        <v>70356</v>
      </c>
      <c r="AB77" t="s">
        <v>463</v>
      </c>
      <c r="AC77">
        <v>3</v>
      </c>
      <c r="AD77" t="s">
        <v>698</v>
      </c>
      <c r="AH77" t="s">
        <v>460</v>
      </c>
    </row>
    <row r="78" spans="1:34">
      <c r="A78" s="216">
        <v>10611</v>
      </c>
      <c r="B78" s="216">
        <v>3</v>
      </c>
      <c r="C78" s="216" t="str">
        <f t="shared" si="2"/>
        <v>Rural areas / thinly-populated area</v>
      </c>
      <c r="D78" s="216"/>
      <c r="E78" s="216"/>
      <c r="F78" s="216"/>
      <c r="L78" s="216">
        <v>10611</v>
      </c>
      <c r="M78" s="216">
        <v>410</v>
      </c>
      <c r="N78" s="216" t="str">
        <f t="shared" si="3"/>
        <v>Rural area (central)</v>
      </c>
      <c r="O78" s="216"/>
      <c r="P78" s="216"/>
      <c r="Q78" s="216"/>
      <c r="R78" s="216"/>
      <c r="S78" s="216">
        <v>1</v>
      </c>
      <c r="T78" s="216"/>
      <c r="AA78" s="93">
        <v>70357</v>
      </c>
      <c r="AB78" t="s">
        <v>346</v>
      </c>
      <c r="AC78">
        <v>4</v>
      </c>
      <c r="AD78" t="s">
        <v>693</v>
      </c>
      <c r="AH78" t="s">
        <v>461</v>
      </c>
    </row>
    <row r="79" spans="1:34">
      <c r="A79" s="216">
        <v>10612</v>
      </c>
      <c r="B79" s="216">
        <v>3</v>
      </c>
      <c r="C79" s="216" t="str">
        <f t="shared" si="2"/>
        <v>Rural areas / thinly-populated area</v>
      </c>
      <c r="D79" s="216"/>
      <c r="E79" s="216"/>
      <c r="F79" s="216"/>
      <c r="L79" s="216">
        <v>10612</v>
      </c>
      <c r="M79" s="216">
        <v>410</v>
      </c>
      <c r="N79" s="216" t="str">
        <f t="shared" si="3"/>
        <v>Rural area (central)</v>
      </c>
      <c r="O79" s="216"/>
      <c r="P79" s="216"/>
      <c r="Q79" s="216"/>
      <c r="R79" s="216"/>
      <c r="S79" s="216"/>
      <c r="T79" s="216"/>
      <c r="AA79" s="93">
        <v>70358</v>
      </c>
      <c r="AB79" t="s">
        <v>464</v>
      </c>
      <c r="AC79">
        <v>4</v>
      </c>
      <c r="AD79" t="s">
        <v>693</v>
      </c>
      <c r="AH79" t="s">
        <v>462</v>
      </c>
    </row>
    <row r="80" spans="1:34">
      <c r="A80" s="216">
        <v>10613</v>
      </c>
      <c r="B80" s="216">
        <v>3</v>
      </c>
      <c r="C80" s="216" t="str">
        <f t="shared" si="2"/>
        <v>Rural areas / thinly-populated area</v>
      </c>
      <c r="D80" s="216"/>
      <c r="E80" s="216"/>
      <c r="F80" s="216"/>
      <c r="L80" s="216">
        <v>10613</v>
      </c>
      <c r="M80" s="216">
        <v>410</v>
      </c>
      <c r="N80" s="216" t="str">
        <f t="shared" si="3"/>
        <v>Rural area (central)</v>
      </c>
      <c r="O80" s="216"/>
      <c r="P80" s="216"/>
      <c r="Q80" s="216"/>
      <c r="R80" s="216"/>
      <c r="S80" s="216"/>
      <c r="T80" s="216"/>
      <c r="AA80" s="93">
        <v>70359</v>
      </c>
      <c r="AB80" t="s">
        <v>465</v>
      </c>
      <c r="AC80">
        <v>3</v>
      </c>
      <c r="AD80" t="s">
        <v>698</v>
      </c>
      <c r="AH80" t="s">
        <v>463</v>
      </c>
    </row>
    <row r="81" spans="1:34">
      <c r="A81" s="216">
        <v>10614</v>
      </c>
      <c r="B81" s="216">
        <v>3</v>
      </c>
      <c r="C81" s="216" t="str">
        <f t="shared" si="2"/>
        <v>Rural areas / thinly-populated area</v>
      </c>
      <c r="D81" s="216"/>
      <c r="E81" s="216"/>
      <c r="F81" s="216"/>
      <c r="L81" s="216">
        <v>10614</v>
      </c>
      <c r="M81" s="216">
        <v>410</v>
      </c>
      <c r="N81" s="216" t="str">
        <f t="shared" si="3"/>
        <v>Rural area (central)</v>
      </c>
      <c r="O81" s="216"/>
      <c r="P81" s="216"/>
      <c r="Q81" s="216"/>
      <c r="R81" s="216"/>
      <c r="S81" s="216"/>
      <c r="T81" s="216"/>
      <c r="AA81" s="93">
        <v>70360</v>
      </c>
      <c r="AB81" t="s">
        <v>466</v>
      </c>
      <c r="AC81">
        <v>3</v>
      </c>
      <c r="AD81" t="s">
        <v>698</v>
      </c>
      <c r="AH81" t="s">
        <v>346</v>
      </c>
    </row>
    <row r="82" spans="1:34">
      <c r="A82" s="216">
        <v>10615</v>
      </c>
      <c r="B82" s="216">
        <v>3</v>
      </c>
      <c r="C82" s="216" t="str">
        <f t="shared" si="2"/>
        <v>Rural areas / thinly-populated area</v>
      </c>
      <c r="D82" s="216"/>
      <c r="E82" s="216"/>
      <c r="F82" s="216"/>
      <c r="L82" s="216">
        <v>10615</v>
      </c>
      <c r="M82" s="216">
        <v>410</v>
      </c>
      <c r="N82" s="216" t="str">
        <f t="shared" si="3"/>
        <v>Rural area (central)</v>
      </c>
      <c r="O82" s="216"/>
      <c r="P82" s="216"/>
      <c r="Q82" s="216"/>
      <c r="R82" s="216"/>
      <c r="S82" s="216"/>
      <c r="T82" s="216"/>
      <c r="AA82" s="93">
        <v>70361</v>
      </c>
      <c r="AB82" t="s">
        <v>467</v>
      </c>
      <c r="AC82">
        <v>4</v>
      </c>
      <c r="AD82" t="s">
        <v>693</v>
      </c>
      <c r="AH82" t="s">
        <v>464</v>
      </c>
    </row>
    <row r="83" spans="1:34">
      <c r="A83" s="216">
        <v>10616</v>
      </c>
      <c r="B83" s="216">
        <v>2</v>
      </c>
      <c r="C83" s="216" t="str">
        <f t="shared" si="2"/>
        <v>Towns and suburbs / intermediate density area</v>
      </c>
      <c r="D83" s="216"/>
      <c r="E83" s="216"/>
      <c r="F83" s="216"/>
      <c r="L83" s="216">
        <v>10616</v>
      </c>
      <c r="M83" s="216">
        <v>410</v>
      </c>
      <c r="N83" s="216" t="str">
        <f t="shared" si="3"/>
        <v>Rural area (central)</v>
      </c>
      <c r="O83" s="216"/>
      <c r="P83" s="216"/>
      <c r="Q83" s="216"/>
      <c r="R83" s="216"/>
      <c r="S83" s="216"/>
      <c r="T83" s="216"/>
      <c r="AA83" s="93">
        <v>70362</v>
      </c>
      <c r="AB83" t="s">
        <v>468</v>
      </c>
      <c r="AC83">
        <v>3</v>
      </c>
      <c r="AD83" t="s">
        <v>698</v>
      </c>
      <c r="AH83" t="s">
        <v>465</v>
      </c>
    </row>
    <row r="84" spans="1:34">
      <c r="A84" s="216">
        <v>10617</v>
      </c>
      <c r="B84" s="216">
        <v>3</v>
      </c>
      <c r="C84" s="216" t="str">
        <f t="shared" si="2"/>
        <v>Rural areas / thinly-populated area</v>
      </c>
      <c r="D84" s="216"/>
      <c r="E84" s="216"/>
      <c r="F84" s="216"/>
      <c r="L84" s="216">
        <v>10617</v>
      </c>
      <c r="M84" s="216">
        <v>410</v>
      </c>
      <c r="N84" s="216" t="str">
        <f t="shared" si="3"/>
        <v>Rural area (central)</v>
      </c>
      <c r="O84" s="216"/>
      <c r="P84" s="216"/>
      <c r="Q84" s="216"/>
      <c r="R84" s="216"/>
      <c r="S84" s="216"/>
      <c r="T84" s="216"/>
      <c r="AA84" s="93">
        <v>70364</v>
      </c>
      <c r="AB84" t="s">
        <v>469</v>
      </c>
      <c r="AC84">
        <v>4</v>
      </c>
      <c r="AD84" t="s">
        <v>693</v>
      </c>
      <c r="AH84" t="s">
        <v>466</v>
      </c>
    </row>
    <row r="85" spans="1:34">
      <c r="A85" s="216">
        <v>10618</v>
      </c>
      <c r="B85" s="216">
        <v>2</v>
      </c>
      <c r="C85" s="216" t="str">
        <f t="shared" si="2"/>
        <v>Towns and suburbs / intermediate density area</v>
      </c>
      <c r="D85" s="216"/>
      <c r="E85" s="216"/>
      <c r="F85" s="216"/>
      <c r="L85" s="216">
        <v>10618</v>
      </c>
      <c r="M85" s="216">
        <v>410</v>
      </c>
      <c r="N85" s="216" t="str">
        <f t="shared" si="3"/>
        <v>Rural area (central)</v>
      </c>
      <c r="O85" s="216"/>
      <c r="P85" s="216"/>
      <c r="Q85" s="216"/>
      <c r="R85" s="216"/>
      <c r="S85" s="216"/>
      <c r="T85" s="216"/>
      <c r="AA85" s="93">
        <v>70365</v>
      </c>
      <c r="AB85" t="s">
        <v>470</v>
      </c>
      <c r="AC85">
        <v>4</v>
      </c>
      <c r="AD85" t="s">
        <v>693</v>
      </c>
      <c r="AH85" t="s">
        <v>467</v>
      </c>
    </row>
    <row r="86" spans="1:34">
      <c r="A86" s="216">
        <v>10619</v>
      </c>
      <c r="B86" s="216">
        <v>3</v>
      </c>
      <c r="C86" s="216" t="str">
        <f t="shared" si="2"/>
        <v>Rural areas / thinly-populated area</v>
      </c>
      <c r="D86" s="216"/>
      <c r="E86" s="216"/>
      <c r="F86" s="216"/>
      <c r="L86" s="216">
        <v>10619</v>
      </c>
      <c r="M86" s="216">
        <v>410</v>
      </c>
      <c r="N86" s="216" t="str">
        <f t="shared" si="3"/>
        <v>Rural area (central)</v>
      </c>
      <c r="O86" s="216"/>
      <c r="P86" s="216"/>
      <c r="Q86" s="216"/>
      <c r="R86" s="216"/>
      <c r="S86" s="216"/>
      <c r="T86" s="216"/>
      <c r="AA86" s="93">
        <v>70366</v>
      </c>
      <c r="AB86" t="s">
        <v>471</v>
      </c>
      <c r="AC86">
        <v>3</v>
      </c>
      <c r="AD86" t="s">
        <v>698</v>
      </c>
      <c r="AH86" t="s">
        <v>468</v>
      </c>
    </row>
    <row r="87" spans="1:34">
      <c r="A87" s="216">
        <v>10701</v>
      </c>
      <c r="B87" s="216">
        <v>3</v>
      </c>
      <c r="C87" s="216" t="str">
        <f t="shared" si="2"/>
        <v>Rural areas / thinly-populated area</v>
      </c>
      <c r="D87" s="216"/>
      <c r="E87" s="216"/>
      <c r="F87" s="216"/>
      <c r="L87" s="216">
        <v>10701</v>
      </c>
      <c r="M87" s="216">
        <v>430</v>
      </c>
      <c r="N87" s="216" t="str">
        <f t="shared" si="3"/>
        <v>Rural area (peripheral)</v>
      </c>
      <c r="O87" s="216"/>
      <c r="P87" s="216"/>
      <c r="Q87" s="216"/>
      <c r="R87" s="216"/>
      <c r="S87" s="216"/>
      <c r="T87" s="216"/>
      <c r="AA87" s="93">
        <v>70367</v>
      </c>
      <c r="AB87" t="s">
        <v>472</v>
      </c>
      <c r="AC87">
        <v>4</v>
      </c>
      <c r="AD87" t="s">
        <v>693</v>
      </c>
      <c r="AH87" t="s">
        <v>469</v>
      </c>
    </row>
    <row r="88" spans="1:34">
      <c r="A88" s="216">
        <v>10702</v>
      </c>
      <c r="B88" s="216">
        <v>3</v>
      </c>
      <c r="C88" s="216" t="str">
        <f t="shared" si="2"/>
        <v>Rural areas / thinly-populated area</v>
      </c>
      <c r="D88" s="216"/>
      <c r="E88" s="216"/>
      <c r="F88" s="216"/>
      <c r="L88" s="216">
        <v>10702</v>
      </c>
      <c r="M88" s="216">
        <v>430</v>
      </c>
      <c r="N88" s="216" t="str">
        <f t="shared" si="3"/>
        <v>Rural area (peripheral)</v>
      </c>
      <c r="O88" s="216"/>
      <c r="P88" s="216"/>
      <c r="Q88" s="216"/>
      <c r="R88" s="216"/>
      <c r="S88" s="216"/>
      <c r="T88" s="216"/>
      <c r="AA88" s="93">
        <v>70368</v>
      </c>
      <c r="AB88" t="s">
        <v>473</v>
      </c>
      <c r="AC88">
        <v>3</v>
      </c>
      <c r="AD88" t="s">
        <v>698</v>
      </c>
      <c r="AH88" t="s">
        <v>470</v>
      </c>
    </row>
    <row r="89" spans="1:34">
      <c r="A89" s="216">
        <v>10703</v>
      </c>
      <c r="B89" s="216">
        <v>3</v>
      </c>
      <c r="C89" s="216" t="str">
        <f t="shared" si="2"/>
        <v>Rural areas / thinly-populated area</v>
      </c>
      <c r="D89" s="216"/>
      <c r="E89" s="216"/>
      <c r="F89" s="216"/>
      <c r="L89" s="216">
        <v>10703</v>
      </c>
      <c r="M89" s="216">
        <v>210</v>
      </c>
      <c r="N89" s="216" t="str">
        <f t="shared" si="3"/>
        <v>Regional centres (central)</v>
      </c>
      <c r="O89" s="216" t="s">
        <v>177</v>
      </c>
      <c r="P89" s="216" t="s">
        <v>178</v>
      </c>
      <c r="Q89" s="216" t="s">
        <v>170</v>
      </c>
      <c r="R89" s="216" t="s">
        <v>171</v>
      </c>
      <c r="S89" s="216"/>
      <c r="T89" s="216"/>
      <c r="AA89" s="93">
        <v>70369</v>
      </c>
      <c r="AB89" t="s">
        <v>474</v>
      </c>
      <c r="AC89">
        <v>4</v>
      </c>
      <c r="AD89" t="s">
        <v>693</v>
      </c>
      <c r="AH89" t="s">
        <v>471</v>
      </c>
    </row>
    <row r="90" spans="1:34">
      <c r="A90" s="216">
        <v>10704</v>
      </c>
      <c r="B90" s="216">
        <v>3</v>
      </c>
      <c r="C90" s="216" t="str">
        <f t="shared" si="2"/>
        <v>Rural areas / thinly-populated area</v>
      </c>
      <c r="D90" s="216"/>
      <c r="E90" s="216"/>
      <c r="F90" s="216"/>
      <c r="L90" s="216">
        <v>10704</v>
      </c>
      <c r="M90" s="216">
        <v>330</v>
      </c>
      <c r="N90" s="216" t="str">
        <f t="shared" si="3"/>
        <v>Rural area surrounding centres (peripheral)</v>
      </c>
      <c r="O90" s="216"/>
      <c r="P90" s="216"/>
      <c r="Q90" s="216" t="s">
        <v>170</v>
      </c>
      <c r="R90" s="216" t="s">
        <v>171</v>
      </c>
      <c r="S90" s="216"/>
      <c r="T90" s="216"/>
      <c r="AA90" s="93">
        <v>70370</v>
      </c>
      <c r="AB90" t="s">
        <v>475</v>
      </c>
      <c r="AC90">
        <v>3</v>
      </c>
      <c r="AD90" t="s">
        <v>698</v>
      </c>
      <c r="AH90" t="s">
        <v>472</v>
      </c>
    </row>
    <row r="91" spans="1:34">
      <c r="A91" s="216">
        <v>10705</v>
      </c>
      <c r="B91" s="216">
        <v>3</v>
      </c>
      <c r="C91" s="216" t="str">
        <f t="shared" si="2"/>
        <v>Rural areas / thinly-populated area</v>
      </c>
      <c r="D91" s="216"/>
      <c r="E91" s="216"/>
      <c r="F91" s="216"/>
      <c r="L91" s="216">
        <v>10705</v>
      </c>
      <c r="M91" s="216">
        <v>430</v>
      </c>
      <c r="N91" s="216" t="str">
        <f t="shared" si="3"/>
        <v>Rural area (peripheral)</v>
      </c>
      <c r="O91" s="216"/>
      <c r="P91" s="216"/>
      <c r="Q91" s="216"/>
      <c r="R91" s="216"/>
      <c r="S91" s="216">
        <v>1</v>
      </c>
      <c r="T91" s="216"/>
      <c r="AA91" s="93">
        <v>70401</v>
      </c>
      <c r="AB91" t="s">
        <v>477</v>
      </c>
      <c r="AC91">
        <v>2</v>
      </c>
      <c r="AD91" t="s">
        <v>699</v>
      </c>
      <c r="AH91" t="s">
        <v>473</v>
      </c>
    </row>
    <row r="92" spans="1:34">
      <c r="A92" s="216">
        <v>10706</v>
      </c>
      <c r="B92" s="216">
        <v>3</v>
      </c>
      <c r="C92" s="216" t="str">
        <f t="shared" si="2"/>
        <v>Rural areas / thinly-populated area</v>
      </c>
      <c r="D92" s="216"/>
      <c r="E92" s="216"/>
      <c r="F92" s="216"/>
      <c r="L92" s="216">
        <v>10706</v>
      </c>
      <c r="M92" s="216">
        <v>320</v>
      </c>
      <c r="N92" s="216" t="str">
        <f t="shared" si="3"/>
        <v>Rural area surrounding centres (intermediate)</v>
      </c>
      <c r="O92" s="216"/>
      <c r="P92" s="216"/>
      <c r="Q92" s="216" t="s">
        <v>170</v>
      </c>
      <c r="R92" s="216" t="s">
        <v>171</v>
      </c>
      <c r="S92" s="216"/>
      <c r="T92" s="216"/>
      <c r="AA92" s="93">
        <v>70402</v>
      </c>
      <c r="AB92" t="s">
        <v>478</v>
      </c>
      <c r="AC92">
        <v>2</v>
      </c>
      <c r="AD92" t="s">
        <v>699</v>
      </c>
      <c r="AH92" t="s">
        <v>474</v>
      </c>
    </row>
    <row r="93" spans="1:34">
      <c r="A93" s="216">
        <v>10707</v>
      </c>
      <c r="B93" s="216">
        <v>3</v>
      </c>
      <c r="C93" s="216" t="str">
        <f t="shared" si="2"/>
        <v>Rural areas / thinly-populated area</v>
      </c>
      <c r="D93" s="216"/>
      <c r="E93" s="216"/>
      <c r="F93" s="216"/>
      <c r="L93" s="216">
        <v>10707</v>
      </c>
      <c r="M93" s="216">
        <v>420</v>
      </c>
      <c r="N93" s="216" t="str">
        <f t="shared" si="3"/>
        <v>Rural area (intermdiate)</v>
      </c>
      <c r="O93" s="216"/>
      <c r="P93" s="216"/>
      <c r="Q93" s="216"/>
      <c r="R93" s="216"/>
      <c r="S93" s="216"/>
      <c r="T93" s="216"/>
      <c r="AA93" s="93">
        <v>70403</v>
      </c>
      <c r="AB93" t="s">
        <v>479</v>
      </c>
      <c r="AC93">
        <v>2</v>
      </c>
      <c r="AD93" t="s">
        <v>699</v>
      </c>
      <c r="AH93" t="s">
        <v>475</v>
      </c>
    </row>
    <row r="94" spans="1:34">
      <c r="A94" s="216">
        <v>10708</v>
      </c>
      <c r="B94" s="216">
        <v>3</v>
      </c>
      <c r="C94" s="216" t="str">
        <f t="shared" si="2"/>
        <v>Rural areas / thinly-populated area</v>
      </c>
      <c r="D94" s="216"/>
      <c r="E94" s="216"/>
      <c r="F94" s="216"/>
      <c r="L94" s="216">
        <v>10708</v>
      </c>
      <c r="M94" s="216">
        <v>430</v>
      </c>
      <c r="N94" s="216" t="str">
        <f t="shared" si="3"/>
        <v>Rural area (peripheral)</v>
      </c>
      <c r="O94" s="216"/>
      <c r="P94" s="216"/>
      <c r="Q94" s="216"/>
      <c r="R94" s="216"/>
      <c r="S94" s="216"/>
      <c r="T94" s="216"/>
      <c r="AA94" s="93">
        <v>70404</v>
      </c>
      <c r="AB94" t="s">
        <v>480</v>
      </c>
      <c r="AC94">
        <v>2</v>
      </c>
      <c r="AD94" t="s">
        <v>699</v>
      </c>
      <c r="AH94" t="s">
        <v>477</v>
      </c>
    </row>
    <row r="95" spans="1:34">
      <c r="A95" s="216">
        <v>10709</v>
      </c>
      <c r="B95" s="216">
        <v>3</v>
      </c>
      <c r="C95" s="216" t="str">
        <f t="shared" si="2"/>
        <v>Rural areas / thinly-populated area</v>
      </c>
      <c r="D95" s="216"/>
      <c r="E95" s="216"/>
      <c r="F95" s="216"/>
      <c r="L95" s="216">
        <v>10709</v>
      </c>
      <c r="M95" s="216">
        <v>430</v>
      </c>
      <c r="N95" s="216" t="str">
        <f t="shared" si="3"/>
        <v>Rural area (peripheral)</v>
      </c>
      <c r="O95" s="216"/>
      <c r="P95" s="216"/>
      <c r="Q95" s="216"/>
      <c r="R95" s="216"/>
      <c r="S95" s="216">
        <v>1</v>
      </c>
      <c r="T95" s="216"/>
      <c r="AA95" s="93">
        <v>70405</v>
      </c>
      <c r="AB95" t="s">
        <v>481</v>
      </c>
      <c r="AC95">
        <v>3</v>
      </c>
      <c r="AD95" t="s">
        <v>698</v>
      </c>
      <c r="AH95" t="s">
        <v>478</v>
      </c>
    </row>
    <row r="96" spans="1:34">
      <c r="A96" s="216">
        <v>10710</v>
      </c>
      <c r="B96" s="216">
        <v>3</v>
      </c>
      <c r="C96" s="216" t="str">
        <f t="shared" si="2"/>
        <v>Rural areas / thinly-populated area</v>
      </c>
      <c r="D96" s="216"/>
      <c r="E96" s="216"/>
      <c r="F96" s="216"/>
      <c r="L96" s="216">
        <v>10710</v>
      </c>
      <c r="M96" s="216">
        <v>310</v>
      </c>
      <c r="N96" s="216" t="str">
        <f t="shared" si="3"/>
        <v>Rural area surrounding centres (central)</v>
      </c>
      <c r="O96" s="216"/>
      <c r="P96" s="216"/>
      <c r="Q96" s="216" t="s">
        <v>170</v>
      </c>
      <c r="R96" s="216" t="s">
        <v>171</v>
      </c>
      <c r="S96" s="216"/>
      <c r="T96" s="216"/>
      <c r="AA96" s="93">
        <v>70406</v>
      </c>
      <c r="AB96" t="s">
        <v>482</v>
      </c>
      <c r="AC96">
        <v>2</v>
      </c>
      <c r="AD96" t="s">
        <v>699</v>
      </c>
      <c r="AH96" t="s">
        <v>479</v>
      </c>
    </row>
    <row r="97" spans="1:34">
      <c r="A97" s="216">
        <v>10711</v>
      </c>
      <c r="B97" s="216">
        <v>3</v>
      </c>
      <c r="C97" s="216" t="str">
        <f t="shared" si="2"/>
        <v>Rural areas / thinly-populated area</v>
      </c>
      <c r="D97" s="216"/>
      <c r="E97" s="216"/>
      <c r="F97" s="216"/>
      <c r="L97" s="216">
        <v>10711</v>
      </c>
      <c r="M97" s="216">
        <v>320</v>
      </c>
      <c r="N97" s="216" t="str">
        <f t="shared" si="3"/>
        <v>Rural area surrounding centres (intermediate)</v>
      </c>
      <c r="O97" s="216"/>
      <c r="P97" s="216"/>
      <c r="Q97" s="216" t="s">
        <v>170</v>
      </c>
      <c r="R97" s="216" t="s">
        <v>171</v>
      </c>
      <c r="S97" s="216"/>
      <c r="T97" s="216"/>
      <c r="AA97" s="93">
        <v>70407</v>
      </c>
      <c r="AB97" t="s">
        <v>483</v>
      </c>
      <c r="AC97">
        <v>2</v>
      </c>
      <c r="AD97" t="s">
        <v>699</v>
      </c>
      <c r="AH97" t="s">
        <v>480</v>
      </c>
    </row>
    <row r="98" spans="1:34">
      <c r="A98" s="216">
        <v>10712</v>
      </c>
      <c r="B98" s="216">
        <v>3</v>
      </c>
      <c r="C98" s="216" t="str">
        <f t="shared" si="2"/>
        <v>Rural areas / thinly-populated area</v>
      </c>
      <c r="D98" s="216"/>
      <c r="E98" s="216"/>
      <c r="F98" s="216"/>
      <c r="L98" s="216">
        <v>10712</v>
      </c>
      <c r="M98" s="216">
        <v>420</v>
      </c>
      <c r="N98" s="216" t="str">
        <f t="shared" si="3"/>
        <v>Rural area (intermdiate)</v>
      </c>
      <c r="O98" s="216"/>
      <c r="P98" s="216"/>
      <c r="Q98" s="216"/>
      <c r="R98" s="216"/>
      <c r="S98" s="216"/>
      <c r="T98" s="216"/>
      <c r="AA98" s="93">
        <v>70408</v>
      </c>
      <c r="AB98" t="s">
        <v>484</v>
      </c>
      <c r="AC98">
        <v>2</v>
      </c>
      <c r="AD98" t="s">
        <v>699</v>
      </c>
      <c r="AH98" t="s">
        <v>481</v>
      </c>
    </row>
    <row r="99" spans="1:34">
      <c r="A99" s="216">
        <v>10713</v>
      </c>
      <c r="B99" s="216">
        <v>2</v>
      </c>
      <c r="C99" s="216" t="str">
        <f t="shared" si="2"/>
        <v>Towns and suburbs / intermediate density area</v>
      </c>
      <c r="D99" s="216"/>
      <c r="E99" s="216"/>
      <c r="F99" s="216"/>
      <c r="L99" s="216">
        <v>10713</v>
      </c>
      <c r="M99" s="216">
        <v>220</v>
      </c>
      <c r="N99" s="216" t="str">
        <f t="shared" si="3"/>
        <v>Regional centres  (intermediate)</v>
      </c>
      <c r="O99" s="216" t="s">
        <v>179</v>
      </c>
      <c r="P99" s="216" t="s">
        <v>180</v>
      </c>
      <c r="Q99" s="216" t="s">
        <v>170</v>
      </c>
      <c r="R99" s="216" t="s">
        <v>171</v>
      </c>
      <c r="S99" s="216"/>
      <c r="T99" s="216"/>
      <c r="AA99" s="93">
        <v>70409</v>
      </c>
      <c r="AB99" t="s">
        <v>485</v>
      </c>
      <c r="AC99">
        <v>2</v>
      </c>
      <c r="AD99" t="s">
        <v>699</v>
      </c>
      <c r="AH99" t="s">
        <v>482</v>
      </c>
    </row>
    <row r="100" spans="1:34">
      <c r="A100" s="216">
        <v>10714</v>
      </c>
      <c r="B100" s="216">
        <v>3</v>
      </c>
      <c r="C100" s="216" t="str">
        <f t="shared" si="2"/>
        <v>Rural areas / thinly-populated area</v>
      </c>
      <c r="D100" s="216"/>
      <c r="E100" s="216"/>
      <c r="F100" s="216"/>
      <c r="L100" s="216">
        <v>10714</v>
      </c>
      <c r="M100" s="216">
        <v>330</v>
      </c>
      <c r="N100" s="216" t="str">
        <f t="shared" si="3"/>
        <v>Rural area surrounding centres (peripheral)</v>
      </c>
      <c r="O100" s="216"/>
      <c r="P100" s="216"/>
      <c r="Q100" s="216" t="s">
        <v>170</v>
      </c>
      <c r="R100" s="216" t="s">
        <v>171</v>
      </c>
      <c r="S100" s="216"/>
      <c r="T100" s="216"/>
      <c r="AA100" s="93">
        <v>70410</v>
      </c>
      <c r="AB100" t="s">
        <v>486</v>
      </c>
      <c r="AC100">
        <v>1</v>
      </c>
      <c r="AD100" t="s">
        <v>700</v>
      </c>
      <c r="AH100" t="s">
        <v>483</v>
      </c>
    </row>
    <row r="101" spans="1:34">
      <c r="A101" s="216">
        <v>10715</v>
      </c>
      <c r="B101" s="216">
        <v>3</v>
      </c>
      <c r="C101" s="216" t="str">
        <f t="shared" si="2"/>
        <v>Rural areas / thinly-populated area</v>
      </c>
      <c r="D101" s="216"/>
      <c r="E101" s="216"/>
      <c r="F101" s="216"/>
      <c r="L101" s="216">
        <v>10715</v>
      </c>
      <c r="M101" s="216">
        <v>330</v>
      </c>
      <c r="N101" s="216" t="str">
        <f t="shared" si="3"/>
        <v>Rural area surrounding centres (peripheral)</v>
      </c>
      <c r="O101" s="216"/>
      <c r="P101" s="216"/>
      <c r="Q101" s="216" t="s">
        <v>170</v>
      </c>
      <c r="R101" s="216" t="s">
        <v>171</v>
      </c>
      <c r="S101" s="216"/>
      <c r="T101" s="216"/>
      <c r="AA101" s="93">
        <v>70411</v>
      </c>
      <c r="AB101" t="s">
        <v>348</v>
      </c>
      <c r="AC101">
        <v>1</v>
      </c>
      <c r="AD101" t="s">
        <v>700</v>
      </c>
      <c r="AH101" t="s">
        <v>484</v>
      </c>
    </row>
    <row r="102" spans="1:34">
      <c r="A102" s="216">
        <v>10716</v>
      </c>
      <c r="B102" s="216">
        <v>3</v>
      </c>
      <c r="C102" s="216" t="str">
        <f t="shared" si="2"/>
        <v>Rural areas / thinly-populated area</v>
      </c>
      <c r="D102" s="216"/>
      <c r="E102" s="216"/>
      <c r="F102" s="216"/>
      <c r="L102" s="216">
        <v>10716</v>
      </c>
      <c r="M102" s="216">
        <v>430</v>
      </c>
      <c r="N102" s="216" t="str">
        <f t="shared" si="3"/>
        <v>Rural area (peripheral)</v>
      </c>
      <c r="O102" s="216"/>
      <c r="P102" s="216"/>
      <c r="Q102" s="216"/>
      <c r="R102" s="216"/>
      <c r="S102" s="216">
        <v>1</v>
      </c>
      <c r="T102" s="216"/>
      <c r="AA102" s="93">
        <v>70412</v>
      </c>
      <c r="AB102" t="s">
        <v>487</v>
      </c>
      <c r="AC102">
        <v>2</v>
      </c>
      <c r="AD102" t="s">
        <v>699</v>
      </c>
      <c r="AH102" t="s">
        <v>485</v>
      </c>
    </row>
    <row r="103" spans="1:34">
      <c r="A103" s="216">
        <v>10717</v>
      </c>
      <c r="B103" s="216">
        <v>3</v>
      </c>
      <c r="C103" s="216" t="str">
        <f t="shared" si="2"/>
        <v>Rural areas / thinly-populated area</v>
      </c>
      <c r="D103" s="216"/>
      <c r="E103" s="216"/>
      <c r="F103" s="216"/>
      <c r="L103" s="216">
        <v>10717</v>
      </c>
      <c r="M103" s="216">
        <v>310</v>
      </c>
      <c r="N103" s="216" t="str">
        <f t="shared" si="3"/>
        <v>Rural area surrounding centres (central)</v>
      </c>
      <c r="O103" s="216"/>
      <c r="P103" s="216"/>
      <c r="Q103" s="216" t="s">
        <v>170</v>
      </c>
      <c r="R103" s="216" t="s">
        <v>171</v>
      </c>
      <c r="S103" s="216"/>
      <c r="T103" s="216"/>
      <c r="AA103" s="93">
        <v>70413</v>
      </c>
      <c r="AB103" t="s">
        <v>488</v>
      </c>
      <c r="AC103">
        <v>1</v>
      </c>
      <c r="AD103" t="s">
        <v>700</v>
      </c>
      <c r="AH103" t="s">
        <v>486</v>
      </c>
    </row>
    <row r="104" spans="1:34">
      <c r="A104" s="216">
        <v>10718</v>
      </c>
      <c r="B104" s="216">
        <v>3</v>
      </c>
      <c r="C104" s="216" t="str">
        <f t="shared" si="2"/>
        <v>Rural areas / thinly-populated area</v>
      </c>
      <c r="D104" s="216"/>
      <c r="E104" s="216"/>
      <c r="F104" s="216"/>
      <c r="L104" s="216">
        <v>10718</v>
      </c>
      <c r="M104" s="216">
        <v>420</v>
      </c>
      <c r="N104" s="216" t="str">
        <f t="shared" si="3"/>
        <v>Rural area (intermdiate)</v>
      </c>
      <c r="O104" s="216"/>
      <c r="P104" s="216"/>
      <c r="Q104" s="216"/>
      <c r="R104" s="216"/>
      <c r="S104" s="216">
        <v>1</v>
      </c>
      <c r="T104" s="216"/>
      <c r="AA104" s="93">
        <v>70414</v>
      </c>
      <c r="AB104" t="s">
        <v>489</v>
      </c>
      <c r="AC104">
        <v>2</v>
      </c>
      <c r="AD104" t="s">
        <v>699</v>
      </c>
      <c r="AH104" t="s">
        <v>348</v>
      </c>
    </row>
    <row r="105" spans="1:34">
      <c r="A105" s="216">
        <v>10719</v>
      </c>
      <c r="B105" s="216">
        <v>3</v>
      </c>
      <c r="C105" s="216" t="str">
        <f t="shared" si="2"/>
        <v>Rural areas / thinly-populated area</v>
      </c>
      <c r="D105" s="216"/>
      <c r="E105" s="216"/>
      <c r="F105" s="216"/>
      <c r="L105" s="216">
        <v>10719</v>
      </c>
      <c r="M105" s="216">
        <v>430</v>
      </c>
      <c r="N105" s="216" t="str">
        <f t="shared" si="3"/>
        <v>Rural area (peripheral)</v>
      </c>
      <c r="O105" s="216"/>
      <c r="P105" s="216"/>
      <c r="Q105" s="216"/>
      <c r="R105" s="216"/>
      <c r="S105" s="216">
        <v>1</v>
      </c>
      <c r="T105" s="216"/>
      <c r="AA105" s="93">
        <v>70415</v>
      </c>
      <c r="AB105" t="s">
        <v>490</v>
      </c>
      <c r="AC105">
        <v>2</v>
      </c>
      <c r="AD105" t="s">
        <v>699</v>
      </c>
      <c r="AH105" t="s">
        <v>487</v>
      </c>
    </row>
    <row r="106" spans="1:34">
      <c r="A106" s="216">
        <v>10720</v>
      </c>
      <c r="B106" s="216">
        <v>3</v>
      </c>
      <c r="C106" s="216" t="str">
        <f t="shared" si="2"/>
        <v>Rural areas / thinly-populated area</v>
      </c>
      <c r="D106" s="216"/>
      <c r="E106" s="216"/>
      <c r="F106" s="216"/>
      <c r="L106" s="216">
        <v>10720</v>
      </c>
      <c r="M106" s="216">
        <v>430</v>
      </c>
      <c r="N106" s="216" t="str">
        <f t="shared" si="3"/>
        <v>Rural area (peripheral)</v>
      </c>
      <c r="O106" s="216"/>
      <c r="P106" s="216"/>
      <c r="Q106" s="216"/>
      <c r="R106" s="216"/>
      <c r="S106" s="216"/>
      <c r="T106" s="216"/>
      <c r="AA106" s="93">
        <v>70416</v>
      </c>
      <c r="AB106" t="s">
        <v>491</v>
      </c>
      <c r="AC106">
        <v>1</v>
      </c>
      <c r="AD106" t="s">
        <v>700</v>
      </c>
      <c r="AH106" t="s">
        <v>488</v>
      </c>
    </row>
    <row r="107" spans="1:34">
      <c r="A107" s="216">
        <v>10721</v>
      </c>
      <c r="B107" s="216">
        <v>3</v>
      </c>
      <c r="C107" s="216" t="str">
        <f t="shared" si="2"/>
        <v>Rural areas / thinly-populated area</v>
      </c>
      <c r="D107" s="216"/>
      <c r="E107" s="216"/>
      <c r="F107" s="216"/>
      <c r="L107" s="216">
        <v>10721</v>
      </c>
      <c r="M107" s="216">
        <v>430</v>
      </c>
      <c r="N107" s="216" t="str">
        <f t="shared" si="3"/>
        <v>Rural area (peripheral)</v>
      </c>
      <c r="O107" s="216"/>
      <c r="P107" s="216"/>
      <c r="Q107" s="216"/>
      <c r="R107" s="216"/>
      <c r="S107" s="216"/>
      <c r="T107" s="216"/>
      <c r="AA107" s="93">
        <v>70417</v>
      </c>
      <c r="AB107" t="s">
        <v>492</v>
      </c>
      <c r="AC107">
        <v>3</v>
      </c>
      <c r="AD107" t="s">
        <v>698</v>
      </c>
      <c r="AH107" t="s">
        <v>489</v>
      </c>
    </row>
    <row r="108" spans="1:34">
      <c r="A108" s="216">
        <v>10722</v>
      </c>
      <c r="B108" s="216">
        <v>3</v>
      </c>
      <c r="C108" s="216" t="str">
        <f t="shared" si="2"/>
        <v>Rural areas / thinly-populated area</v>
      </c>
      <c r="D108" s="216"/>
      <c r="E108" s="216"/>
      <c r="F108" s="216"/>
      <c r="L108" s="216">
        <v>10722</v>
      </c>
      <c r="M108" s="216">
        <v>320</v>
      </c>
      <c r="N108" s="216" t="str">
        <f t="shared" si="3"/>
        <v>Rural area surrounding centres (intermediate)</v>
      </c>
      <c r="O108" s="216"/>
      <c r="P108" s="216"/>
      <c r="Q108" s="216" t="s">
        <v>170</v>
      </c>
      <c r="R108" s="216" t="s">
        <v>171</v>
      </c>
      <c r="S108" s="216"/>
      <c r="T108" s="216"/>
      <c r="AA108" s="93">
        <v>70418</v>
      </c>
      <c r="AB108" t="s">
        <v>493</v>
      </c>
      <c r="AC108">
        <v>3</v>
      </c>
      <c r="AD108" t="s">
        <v>698</v>
      </c>
      <c r="AH108" t="s">
        <v>490</v>
      </c>
    </row>
    <row r="109" spans="1:34">
      <c r="A109" s="216">
        <v>10723</v>
      </c>
      <c r="B109" s="216">
        <v>3</v>
      </c>
      <c r="C109" s="216" t="str">
        <f t="shared" si="2"/>
        <v>Rural areas / thinly-populated area</v>
      </c>
      <c r="D109" s="216"/>
      <c r="E109" s="216"/>
      <c r="F109" s="216"/>
      <c r="L109" s="216">
        <v>10723</v>
      </c>
      <c r="M109" s="216">
        <v>310</v>
      </c>
      <c r="N109" s="216" t="str">
        <f t="shared" si="3"/>
        <v>Rural area surrounding centres (central)</v>
      </c>
      <c r="O109" s="216"/>
      <c r="P109" s="216"/>
      <c r="Q109" s="216" t="s">
        <v>170</v>
      </c>
      <c r="R109" s="216" t="s">
        <v>171</v>
      </c>
      <c r="S109" s="216"/>
      <c r="T109" s="216"/>
      <c r="AA109" s="93">
        <v>70419</v>
      </c>
      <c r="AB109" t="s">
        <v>494</v>
      </c>
      <c r="AC109">
        <v>2</v>
      </c>
      <c r="AD109" t="s">
        <v>699</v>
      </c>
      <c r="AH109" t="s">
        <v>491</v>
      </c>
    </row>
    <row r="110" spans="1:34">
      <c r="A110" s="216">
        <v>10724</v>
      </c>
      <c r="B110" s="216">
        <v>3</v>
      </c>
      <c r="C110" s="216" t="str">
        <f t="shared" si="2"/>
        <v>Rural areas / thinly-populated area</v>
      </c>
      <c r="D110" s="216"/>
      <c r="E110" s="216"/>
      <c r="F110" s="216"/>
      <c r="L110" s="216">
        <v>10724</v>
      </c>
      <c r="M110" s="216">
        <v>330</v>
      </c>
      <c r="N110" s="216" t="str">
        <f t="shared" si="3"/>
        <v>Rural area surrounding centres (peripheral)</v>
      </c>
      <c r="O110" s="216"/>
      <c r="P110" s="216"/>
      <c r="Q110" s="216" t="s">
        <v>170</v>
      </c>
      <c r="R110" s="216" t="s">
        <v>171</v>
      </c>
      <c r="S110" s="216"/>
      <c r="T110" s="216"/>
      <c r="AA110" s="93">
        <v>70420</v>
      </c>
      <c r="AB110" t="s">
        <v>495</v>
      </c>
      <c r="AC110">
        <v>2</v>
      </c>
      <c r="AD110" t="s">
        <v>699</v>
      </c>
      <c r="AH110" t="s">
        <v>492</v>
      </c>
    </row>
    <row r="111" spans="1:34">
      <c r="A111" s="216">
        <v>10725</v>
      </c>
      <c r="B111" s="216">
        <v>3</v>
      </c>
      <c r="C111" s="216" t="str">
        <f t="shared" si="2"/>
        <v>Rural areas / thinly-populated area</v>
      </c>
      <c r="D111" s="216"/>
      <c r="E111" s="216"/>
      <c r="F111" s="216"/>
      <c r="L111" s="216">
        <v>10725</v>
      </c>
      <c r="M111" s="216">
        <v>320</v>
      </c>
      <c r="N111" s="216" t="str">
        <f t="shared" si="3"/>
        <v>Rural area surrounding centres (intermediate)</v>
      </c>
      <c r="O111" s="216"/>
      <c r="P111" s="216"/>
      <c r="Q111" s="216" t="s">
        <v>170</v>
      </c>
      <c r="R111" s="216" t="s">
        <v>171</v>
      </c>
      <c r="S111" s="216"/>
      <c r="T111" s="216"/>
      <c r="AA111" s="93">
        <v>70501</v>
      </c>
      <c r="AB111" t="s">
        <v>497</v>
      </c>
      <c r="AC111">
        <v>2</v>
      </c>
      <c r="AD111" t="s">
        <v>699</v>
      </c>
      <c r="AH111" t="s">
        <v>493</v>
      </c>
    </row>
    <row r="112" spans="1:34">
      <c r="A112" s="216">
        <v>10726</v>
      </c>
      <c r="B112" s="216">
        <v>3</v>
      </c>
      <c r="C112" s="216" t="str">
        <f t="shared" si="2"/>
        <v>Rural areas / thinly-populated area</v>
      </c>
      <c r="D112" s="216"/>
      <c r="E112" s="216"/>
      <c r="F112" s="216"/>
      <c r="L112" s="216">
        <v>10726</v>
      </c>
      <c r="M112" s="216">
        <v>320</v>
      </c>
      <c r="N112" s="216" t="str">
        <f t="shared" si="3"/>
        <v>Rural area surrounding centres (intermediate)</v>
      </c>
      <c r="O112" s="216"/>
      <c r="P112" s="216"/>
      <c r="Q112" s="216" t="s">
        <v>170</v>
      </c>
      <c r="R112" s="216" t="s">
        <v>171</v>
      </c>
      <c r="S112" s="216"/>
      <c r="T112" s="216"/>
      <c r="AA112" s="93">
        <v>70502</v>
      </c>
      <c r="AB112" t="s">
        <v>498</v>
      </c>
      <c r="AC112">
        <v>4</v>
      </c>
      <c r="AD112" t="s">
        <v>693</v>
      </c>
      <c r="AH112" t="s">
        <v>494</v>
      </c>
    </row>
    <row r="113" spans="1:34">
      <c r="A113" s="216">
        <v>10727</v>
      </c>
      <c r="B113" s="216">
        <v>3</v>
      </c>
      <c r="C113" s="216" t="str">
        <f t="shared" si="2"/>
        <v>Rural areas / thinly-populated area</v>
      </c>
      <c r="D113" s="216"/>
      <c r="E113" s="216"/>
      <c r="F113" s="216"/>
      <c r="L113" s="216">
        <v>10727</v>
      </c>
      <c r="M113" s="216">
        <v>320</v>
      </c>
      <c r="N113" s="216" t="str">
        <f t="shared" si="3"/>
        <v>Rural area surrounding centres (intermediate)</v>
      </c>
      <c r="O113" s="216"/>
      <c r="P113" s="216"/>
      <c r="Q113" s="216" t="s">
        <v>170</v>
      </c>
      <c r="R113" s="216" t="s">
        <v>171</v>
      </c>
      <c r="S113" s="216"/>
      <c r="T113" s="216"/>
      <c r="AA113" s="93">
        <v>70503</v>
      </c>
      <c r="AB113" t="s">
        <v>499</v>
      </c>
      <c r="AC113">
        <v>4</v>
      </c>
      <c r="AD113" t="s">
        <v>693</v>
      </c>
      <c r="AH113" t="s">
        <v>495</v>
      </c>
    </row>
    <row r="114" spans="1:34">
      <c r="A114" s="216">
        <v>10801</v>
      </c>
      <c r="B114" s="216">
        <v>3</v>
      </c>
      <c r="C114" s="216" t="str">
        <f t="shared" si="2"/>
        <v>Rural areas / thinly-populated area</v>
      </c>
      <c r="D114" s="216"/>
      <c r="E114" s="216"/>
      <c r="F114" s="216"/>
      <c r="L114" s="216">
        <v>10801</v>
      </c>
      <c r="M114" s="216">
        <v>430</v>
      </c>
      <c r="N114" s="216" t="str">
        <f t="shared" si="3"/>
        <v>Rural area (peripheral)</v>
      </c>
      <c r="O114" s="216"/>
      <c r="P114" s="216"/>
      <c r="Q114" s="216"/>
      <c r="R114" s="216"/>
      <c r="S114" s="216"/>
      <c r="T114" s="216"/>
      <c r="AA114" s="93">
        <v>70504</v>
      </c>
      <c r="AB114" t="s">
        <v>500</v>
      </c>
      <c r="AC114">
        <v>3</v>
      </c>
      <c r="AD114" t="s">
        <v>698</v>
      </c>
      <c r="AH114" t="s">
        <v>497</v>
      </c>
    </row>
    <row r="115" spans="1:34">
      <c r="A115" s="216">
        <v>10802</v>
      </c>
      <c r="B115" s="216">
        <v>3</v>
      </c>
      <c r="C115" s="216" t="str">
        <f t="shared" si="2"/>
        <v>Rural areas / thinly-populated area</v>
      </c>
      <c r="D115" s="216"/>
      <c r="E115" s="216"/>
      <c r="F115" s="216"/>
      <c r="L115" s="216">
        <v>10802</v>
      </c>
      <c r="M115" s="216">
        <v>430</v>
      </c>
      <c r="N115" s="216" t="str">
        <f t="shared" si="3"/>
        <v>Rural area (peripheral)</v>
      </c>
      <c r="O115" s="216"/>
      <c r="P115" s="216"/>
      <c r="Q115" s="216"/>
      <c r="R115" s="216"/>
      <c r="S115" s="216"/>
      <c r="T115" s="216"/>
      <c r="AA115" s="93">
        <v>70505</v>
      </c>
      <c r="AB115" t="s">
        <v>501</v>
      </c>
      <c r="AC115">
        <v>3</v>
      </c>
      <c r="AD115" t="s">
        <v>698</v>
      </c>
      <c r="AH115" t="s">
        <v>498</v>
      </c>
    </row>
    <row r="116" spans="1:34">
      <c r="A116" s="216">
        <v>10803</v>
      </c>
      <c r="B116" s="216">
        <v>3</v>
      </c>
      <c r="C116" s="216" t="str">
        <f t="shared" si="2"/>
        <v>Rural areas / thinly-populated area</v>
      </c>
      <c r="D116" s="216"/>
      <c r="E116" s="216"/>
      <c r="F116" s="216"/>
      <c r="L116" s="216">
        <v>10803</v>
      </c>
      <c r="M116" s="216">
        <v>430</v>
      </c>
      <c r="N116" s="216" t="str">
        <f t="shared" si="3"/>
        <v>Rural area (peripheral)</v>
      </c>
      <c r="O116" s="216"/>
      <c r="P116" s="216"/>
      <c r="Q116" s="216"/>
      <c r="R116" s="216"/>
      <c r="S116" s="216"/>
      <c r="T116" s="216"/>
      <c r="AA116" s="93">
        <v>70506</v>
      </c>
      <c r="AB116" t="s">
        <v>502</v>
      </c>
      <c r="AC116">
        <v>4</v>
      </c>
      <c r="AD116" t="s">
        <v>693</v>
      </c>
      <c r="AH116" t="s">
        <v>499</v>
      </c>
    </row>
    <row r="117" spans="1:34">
      <c r="A117" s="216">
        <v>10804</v>
      </c>
      <c r="B117" s="216">
        <v>3</v>
      </c>
      <c r="C117" s="216" t="str">
        <f t="shared" si="2"/>
        <v>Rural areas / thinly-populated area</v>
      </c>
      <c r="D117" s="216"/>
      <c r="E117" s="216"/>
      <c r="F117" s="216"/>
      <c r="L117" s="216">
        <v>10804</v>
      </c>
      <c r="M117" s="216">
        <v>430</v>
      </c>
      <c r="N117" s="216" t="str">
        <f t="shared" si="3"/>
        <v>Rural area (peripheral)</v>
      </c>
      <c r="O117" s="216"/>
      <c r="P117" s="216"/>
      <c r="Q117" s="216"/>
      <c r="R117" s="216"/>
      <c r="S117" s="216"/>
      <c r="T117" s="216"/>
      <c r="AA117" s="93">
        <v>70508</v>
      </c>
      <c r="AB117" t="s">
        <v>503</v>
      </c>
      <c r="AC117">
        <v>4</v>
      </c>
      <c r="AD117" t="s">
        <v>693</v>
      </c>
      <c r="AH117" t="s">
        <v>500</v>
      </c>
    </row>
    <row r="118" spans="1:34">
      <c r="A118" s="216">
        <v>10805</v>
      </c>
      <c r="B118" s="216">
        <v>3</v>
      </c>
      <c r="C118" s="216" t="str">
        <f t="shared" si="2"/>
        <v>Rural areas / thinly-populated area</v>
      </c>
      <c r="D118" s="216"/>
      <c r="E118" s="216"/>
      <c r="F118" s="216"/>
      <c r="L118" s="216">
        <v>10805</v>
      </c>
      <c r="M118" s="216">
        <v>430</v>
      </c>
      <c r="N118" s="216" t="str">
        <f t="shared" si="3"/>
        <v>Rural area (peripheral)</v>
      </c>
      <c r="O118" s="216"/>
      <c r="P118" s="216"/>
      <c r="Q118" s="216"/>
      <c r="R118" s="216"/>
      <c r="S118" s="216"/>
      <c r="T118" s="216"/>
      <c r="AA118" s="93">
        <v>70509</v>
      </c>
      <c r="AB118" t="s">
        <v>504</v>
      </c>
      <c r="AC118">
        <v>2</v>
      </c>
      <c r="AD118" t="s">
        <v>699</v>
      </c>
      <c r="AH118" t="s">
        <v>501</v>
      </c>
    </row>
    <row r="119" spans="1:34">
      <c r="A119" s="216">
        <v>10806</v>
      </c>
      <c r="B119" s="216">
        <v>3</v>
      </c>
      <c r="C119" s="216" t="str">
        <f t="shared" si="2"/>
        <v>Rural areas / thinly-populated area</v>
      </c>
      <c r="D119" s="216"/>
      <c r="E119" s="216"/>
      <c r="F119" s="216"/>
      <c r="L119" s="216">
        <v>10806</v>
      </c>
      <c r="M119" s="216">
        <v>430</v>
      </c>
      <c r="N119" s="216" t="str">
        <f t="shared" si="3"/>
        <v>Rural area (peripheral)</v>
      </c>
      <c r="O119" s="216"/>
      <c r="P119" s="216"/>
      <c r="Q119" s="216"/>
      <c r="R119" s="216"/>
      <c r="S119" s="216"/>
      <c r="T119" s="216"/>
      <c r="AA119" s="93">
        <v>70510</v>
      </c>
      <c r="AB119" t="s">
        <v>505</v>
      </c>
      <c r="AC119">
        <v>3</v>
      </c>
      <c r="AD119" t="s">
        <v>698</v>
      </c>
      <c r="AH119" t="s">
        <v>502</v>
      </c>
    </row>
    <row r="120" spans="1:34">
      <c r="A120" s="216">
        <v>10807</v>
      </c>
      <c r="B120" s="216">
        <v>3</v>
      </c>
      <c r="C120" s="216" t="str">
        <f t="shared" si="2"/>
        <v>Rural areas / thinly-populated area</v>
      </c>
      <c r="D120" s="216"/>
      <c r="E120" s="216"/>
      <c r="F120" s="216"/>
      <c r="L120" s="216">
        <v>10807</v>
      </c>
      <c r="M120" s="216">
        <v>430</v>
      </c>
      <c r="N120" s="216" t="str">
        <f t="shared" si="3"/>
        <v>Rural area (peripheral)</v>
      </c>
      <c r="O120" s="216"/>
      <c r="P120" s="216"/>
      <c r="Q120" s="216"/>
      <c r="R120" s="216"/>
      <c r="S120" s="216"/>
      <c r="T120" s="216"/>
      <c r="AA120" s="93">
        <v>70511</v>
      </c>
      <c r="AB120" t="s">
        <v>506</v>
      </c>
      <c r="AC120">
        <v>4</v>
      </c>
      <c r="AD120" t="s">
        <v>693</v>
      </c>
      <c r="AH120" t="s">
        <v>503</v>
      </c>
    </row>
    <row r="121" spans="1:34">
      <c r="A121" s="216">
        <v>10808</v>
      </c>
      <c r="B121" s="216">
        <v>3</v>
      </c>
      <c r="C121" s="216" t="str">
        <f t="shared" si="2"/>
        <v>Rural areas / thinly-populated area</v>
      </c>
      <c r="D121" s="216"/>
      <c r="E121" s="216"/>
      <c r="F121" s="216"/>
      <c r="L121" s="216">
        <v>10808</v>
      </c>
      <c r="M121" s="216">
        <v>430</v>
      </c>
      <c r="N121" s="216" t="str">
        <f t="shared" si="3"/>
        <v>Rural area (peripheral)</v>
      </c>
      <c r="O121" s="216"/>
      <c r="P121" s="216"/>
      <c r="Q121" s="216"/>
      <c r="R121" s="216"/>
      <c r="S121" s="216"/>
      <c r="T121" s="216"/>
      <c r="AA121" s="93">
        <v>70512</v>
      </c>
      <c r="AB121" t="s">
        <v>507</v>
      </c>
      <c r="AC121">
        <v>4</v>
      </c>
      <c r="AD121" t="s">
        <v>693</v>
      </c>
      <c r="AH121" t="s">
        <v>504</v>
      </c>
    </row>
    <row r="122" spans="1:34">
      <c r="A122" s="216">
        <v>10809</v>
      </c>
      <c r="B122" s="216">
        <v>3</v>
      </c>
      <c r="C122" s="216" t="str">
        <f t="shared" si="2"/>
        <v>Rural areas / thinly-populated area</v>
      </c>
      <c r="D122" s="216"/>
      <c r="E122" s="216"/>
      <c r="F122" s="216"/>
      <c r="L122" s="216">
        <v>10809</v>
      </c>
      <c r="M122" s="216">
        <v>430</v>
      </c>
      <c r="N122" s="216" t="str">
        <f t="shared" si="3"/>
        <v>Rural area (peripheral)</v>
      </c>
      <c r="O122" s="216"/>
      <c r="P122" s="216"/>
      <c r="Q122" s="216"/>
      <c r="R122" s="216"/>
      <c r="S122" s="216"/>
      <c r="T122" s="216"/>
      <c r="AA122" s="93">
        <v>70513</v>
      </c>
      <c r="AB122" t="s">
        <v>354</v>
      </c>
      <c r="AC122">
        <v>4</v>
      </c>
      <c r="AD122" t="s">
        <v>693</v>
      </c>
      <c r="AH122" t="s">
        <v>505</v>
      </c>
    </row>
    <row r="123" spans="1:34">
      <c r="A123" s="216">
        <v>10810</v>
      </c>
      <c r="B123" s="216">
        <v>3</v>
      </c>
      <c r="C123" s="216" t="str">
        <f t="shared" si="2"/>
        <v>Rural areas / thinly-populated area</v>
      </c>
      <c r="D123" s="216"/>
      <c r="E123" s="216"/>
      <c r="F123" s="216"/>
      <c r="L123" s="216">
        <v>10810</v>
      </c>
      <c r="M123" s="216">
        <v>430</v>
      </c>
      <c r="N123" s="216" t="str">
        <f t="shared" si="3"/>
        <v>Rural area (peripheral)</v>
      </c>
      <c r="O123" s="216"/>
      <c r="P123" s="216"/>
      <c r="Q123" s="216"/>
      <c r="R123" s="216"/>
      <c r="S123" s="216">
        <v>1</v>
      </c>
      <c r="T123" s="216"/>
      <c r="AA123" s="93">
        <v>70514</v>
      </c>
      <c r="AB123" t="s">
        <v>508</v>
      </c>
      <c r="AC123">
        <v>4</v>
      </c>
      <c r="AD123" t="s">
        <v>693</v>
      </c>
      <c r="AH123" t="s">
        <v>506</v>
      </c>
    </row>
    <row r="124" spans="1:34">
      <c r="A124" s="216">
        <v>10811</v>
      </c>
      <c r="B124" s="216">
        <v>3</v>
      </c>
      <c r="C124" s="216" t="str">
        <f t="shared" si="2"/>
        <v>Rural areas / thinly-populated area</v>
      </c>
      <c r="D124" s="216"/>
      <c r="E124" s="216"/>
      <c r="F124" s="216"/>
      <c r="L124" s="216">
        <v>10811</v>
      </c>
      <c r="M124" s="216">
        <v>430</v>
      </c>
      <c r="N124" s="216" t="str">
        <f t="shared" si="3"/>
        <v>Rural area (peripheral)</v>
      </c>
      <c r="O124" s="216"/>
      <c r="P124" s="216"/>
      <c r="Q124" s="216"/>
      <c r="R124" s="216"/>
      <c r="S124" s="216"/>
      <c r="T124" s="216"/>
      <c r="AA124" s="93">
        <v>70515</v>
      </c>
      <c r="AB124" t="s">
        <v>509</v>
      </c>
      <c r="AC124">
        <v>4</v>
      </c>
      <c r="AD124" t="s">
        <v>693</v>
      </c>
      <c r="AH124" t="s">
        <v>507</v>
      </c>
    </row>
    <row r="125" spans="1:34">
      <c r="A125" s="216">
        <v>10812</v>
      </c>
      <c r="B125" s="216">
        <v>3</v>
      </c>
      <c r="C125" s="216" t="str">
        <f t="shared" si="2"/>
        <v>Rural areas / thinly-populated area</v>
      </c>
      <c r="D125" s="216"/>
      <c r="E125" s="216"/>
      <c r="F125" s="216"/>
      <c r="L125" s="216">
        <v>10812</v>
      </c>
      <c r="M125" s="216">
        <v>430</v>
      </c>
      <c r="N125" s="216" t="str">
        <f t="shared" si="3"/>
        <v>Rural area (peripheral)</v>
      </c>
      <c r="O125" s="216"/>
      <c r="P125" s="216"/>
      <c r="Q125" s="216"/>
      <c r="R125" s="216"/>
      <c r="S125" s="216"/>
      <c r="T125" s="216"/>
      <c r="AA125" s="93">
        <v>70516</v>
      </c>
      <c r="AB125" t="s">
        <v>510</v>
      </c>
      <c r="AC125">
        <v>3</v>
      </c>
      <c r="AD125" t="s">
        <v>698</v>
      </c>
      <c r="AH125" t="s">
        <v>354</v>
      </c>
    </row>
    <row r="126" spans="1:34">
      <c r="A126" s="216">
        <v>10813</v>
      </c>
      <c r="B126" s="216">
        <v>3</v>
      </c>
      <c r="C126" s="216" t="str">
        <f t="shared" si="2"/>
        <v>Rural areas / thinly-populated area</v>
      </c>
      <c r="D126" s="216"/>
      <c r="E126" s="216"/>
      <c r="F126" s="216"/>
      <c r="L126" s="216">
        <v>10813</v>
      </c>
      <c r="M126" s="216">
        <v>430</v>
      </c>
      <c r="N126" s="216" t="str">
        <f t="shared" si="3"/>
        <v>Rural area (peripheral)</v>
      </c>
      <c r="O126" s="216"/>
      <c r="P126" s="216"/>
      <c r="Q126" s="216"/>
      <c r="R126" s="216"/>
      <c r="S126" s="216"/>
      <c r="T126" s="216"/>
      <c r="AA126" s="93">
        <v>70517</v>
      </c>
      <c r="AB126" t="s">
        <v>511</v>
      </c>
      <c r="AC126">
        <v>4</v>
      </c>
      <c r="AD126" t="s">
        <v>693</v>
      </c>
      <c r="AH126" t="s">
        <v>508</v>
      </c>
    </row>
    <row r="127" spans="1:34">
      <c r="A127" s="216">
        <v>10814</v>
      </c>
      <c r="B127" s="216">
        <v>3</v>
      </c>
      <c r="C127" s="216" t="str">
        <f t="shared" si="2"/>
        <v>Rural areas / thinly-populated area</v>
      </c>
      <c r="D127" s="216"/>
      <c r="E127" s="216"/>
      <c r="F127" s="216"/>
      <c r="L127" s="216">
        <v>10814</v>
      </c>
      <c r="M127" s="216">
        <v>430</v>
      </c>
      <c r="N127" s="216" t="str">
        <f t="shared" si="3"/>
        <v>Rural area (peripheral)</v>
      </c>
      <c r="O127" s="216"/>
      <c r="P127" s="216"/>
      <c r="Q127" s="216"/>
      <c r="R127" s="216"/>
      <c r="S127" s="216"/>
      <c r="T127" s="216"/>
      <c r="AA127" s="93">
        <v>70518</v>
      </c>
      <c r="AB127" t="s">
        <v>512</v>
      </c>
      <c r="AC127">
        <v>4</v>
      </c>
      <c r="AD127" t="s">
        <v>693</v>
      </c>
      <c r="AH127" t="s">
        <v>509</v>
      </c>
    </row>
    <row r="128" spans="1:34">
      <c r="A128" s="216">
        <v>10815</v>
      </c>
      <c r="B128" s="216">
        <v>3</v>
      </c>
      <c r="C128" s="216" t="str">
        <f t="shared" si="2"/>
        <v>Rural areas / thinly-populated area</v>
      </c>
      <c r="D128" s="216"/>
      <c r="E128" s="216"/>
      <c r="F128" s="216"/>
      <c r="L128" s="216">
        <v>10815</v>
      </c>
      <c r="M128" s="216">
        <v>430</v>
      </c>
      <c r="N128" s="216" t="str">
        <f t="shared" si="3"/>
        <v>Rural area (peripheral)</v>
      </c>
      <c r="O128" s="216"/>
      <c r="P128" s="216"/>
      <c r="Q128" s="216"/>
      <c r="R128" s="216"/>
      <c r="S128" s="216"/>
      <c r="T128" s="216"/>
      <c r="AA128" s="93">
        <v>70519</v>
      </c>
      <c r="AB128" t="s">
        <v>513</v>
      </c>
      <c r="AC128">
        <v>3</v>
      </c>
      <c r="AD128" t="s">
        <v>698</v>
      </c>
      <c r="AH128" t="s">
        <v>510</v>
      </c>
    </row>
    <row r="129" spans="1:34">
      <c r="A129" s="216">
        <v>10816</v>
      </c>
      <c r="B129" s="216">
        <v>3</v>
      </c>
      <c r="C129" s="216" t="str">
        <f t="shared" si="2"/>
        <v>Rural areas / thinly-populated area</v>
      </c>
      <c r="D129" s="216"/>
      <c r="E129" s="216"/>
      <c r="F129" s="216"/>
      <c r="L129" s="216">
        <v>10816</v>
      </c>
      <c r="M129" s="216">
        <v>430</v>
      </c>
      <c r="N129" s="216" t="str">
        <f t="shared" si="3"/>
        <v>Rural area (peripheral)</v>
      </c>
      <c r="O129" s="216"/>
      <c r="P129" s="216"/>
      <c r="Q129" s="216"/>
      <c r="R129" s="216"/>
      <c r="S129" s="216"/>
      <c r="T129" s="216"/>
      <c r="AA129" s="93">
        <v>70520</v>
      </c>
      <c r="AB129" t="s">
        <v>514</v>
      </c>
      <c r="AC129">
        <v>4</v>
      </c>
      <c r="AD129" t="s">
        <v>693</v>
      </c>
      <c r="AH129" t="s">
        <v>511</v>
      </c>
    </row>
    <row r="130" spans="1:34">
      <c r="A130" s="216">
        <v>10817</v>
      </c>
      <c r="B130" s="216">
        <v>3</v>
      </c>
      <c r="C130" s="216" t="str">
        <f t="shared" si="2"/>
        <v>Rural areas / thinly-populated area</v>
      </c>
      <c r="D130" s="216"/>
      <c r="E130" s="216"/>
      <c r="F130" s="216"/>
      <c r="L130" s="216">
        <v>10817</v>
      </c>
      <c r="M130" s="216">
        <v>430</v>
      </c>
      <c r="N130" s="216" t="str">
        <f t="shared" si="3"/>
        <v>Rural area (peripheral)</v>
      </c>
      <c r="O130" s="216"/>
      <c r="P130" s="216"/>
      <c r="Q130" s="216"/>
      <c r="R130" s="216"/>
      <c r="S130" s="216"/>
      <c r="T130" s="216"/>
      <c r="AA130" s="93">
        <v>70521</v>
      </c>
      <c r="AB130" t="s">
        <v>515</v>
      </c>
      <c r="AC130">
        <v>4</v>
      </c>
      <c r="AD130" t="s">
        <v>693</v>
      </c>
      <c r="AH130" t="s">
        <v>512</v>
      </c>
    </row>
    <row r="131" spans="1:34">
      <c r="A131" s="216">
        <v>10818</v>
      </c>
      <c r="B131" s="216">
        <v>3</v>
      </c>
      <c r="C131" s="216" t="str">
        <f t="shared" si="2"/>
        <v>Rural areas / thinly-populated area</v>
      </c>
      <c r="D131" s="216"/>
      <c r="E131" s="216"/>
      <c r="F131" s="216"/>
      <c r="L131" s="216">
        <v>10818</v>
      </c>
      <c r="M131" s="216">
        <v>430</v>
      </c>
      <c r="N131" s="216" t="str">
        <f t="shared" si="3"/>
        <v>Rural area (peripheral)</v>
      </c>
      <c r="O131" s="216"/>
      <c r="P131" s="216"/>
      <c r="Q131" s="216"/>
      <c r="R131" s="216"/>
      <c r="S131" s="216"/>
      <c r="T131" s="216"/>
      <c r="AA131" s="93">
        <v>70522</v>
      </c>
      <c r="AB131" t="s">
        <v>516</v>
      </c>
      <c r="AC131">
        <v>4</v>
      </c>
      <c r="AD131" t="s">
        <v>693</v>
      </c>
      <c r="AH131" t="s">
        <v>513</v>
      </c>
    </row>
    <row r="132" spans="1:34">
      <c r="A132" s="216">
        <v>10819</v>
      </c>
      <c r="B132" s="216">
        <v>3</v>
      </c>
      <c r="C132" s="216" t="str">
        <f t="shared" ref="C132:C195" si="4">VLOOKUP(B132,$F$3:$G$5,2)</f>
        <v>Rural areas / thinly-populated area</v>
      </c>
      <c r="D132" s="216"/>
      <c r="E132" s="216"/>
      <c r="F132" s="216"/>
      <c r="L132" s="216">
        <v>10819</v>
      </c>
      <c r="M132" s="216">
        <v>430</v>
      </c>
      <c r="N132" s="216" t="str">
        <f t="shared" ref="N132:N195" si="5">VLOOKUP(M132,$U$3:$V$13,2)</f>
        <v>Rural area (peripheral)</v>
      </c>
      <c r="O132" s="216"/>
      <c r="P132" s="216"/>
      <c r="Q132" s="216"/>
      <c r="R132" s="216"/>
      <c r="S132" s="216"/>
      <c r="T132" s="216"/>
      <c r="AA132" s="93">
        <v>70523</v>
      </c>
      <c r="AB132" t="s">
        <v>517</v>
      </c>
      <c r="AC132">
        <v>3</v>
      </c>
      <c r="AD132" t="s">
        <v>698</v>
      </c>
      <c r="AH132" t="s">
        <v>514</v>
      </c>
    </row>
    <row r="133" spans="1:34">
      <c r="A133" s="216">
        <v>10820</v>
      </c>
      <c r="B133" s="216">
        <v>3</v>
      </c>
      <c r="C133" s="216" t="str">
        <f t="shared" si="4"/>
        <v>Rural areas / thinly-populated area</v>
      </c>
      <c r="D133" s="216"/>
      <c r="E133" s="216"/>
      <c r="F133" s="216"/>
      <c r="L133" s="216">
        <v>10820</v>
      </c>
      <c r="M133" s="216">
        <v>430</v>
      </c>
      <c r="N133" s="216" t="str">
        <f t="shared" si="5"/>
        <v>Rural area (peripheral)</v>
      </c>
      <c r="O133" s="216"/>
      <c r="P133" s="216"/>
      <c r="Q133" s="216"/>
      <c r="R133" s="216"/>
      <c r="S133" s="216"/>
      <c r="T133" s="216"/>
      <c r="AA133" s="93">
        <v>70524</v>
      </c>
      <c r="AB133" t="s">
        <v>518</v>
      </c>
      <c r="AC133">
        <v>2</v>
      </c>
      <c r="AD133" t="s">
        <v>699</v>
      </c>
      <c r="AH133" t="s">
        <v>515</v>
      </c>
    </row>
    <row r="134" spans="1:34">
      <c r="A134" s="216">
        <v>10821</v>
      </c>
      <c r="B134" s="216">
        <v>3</v>
      </c>
      <c r="C134" s="216" t="str">
        <f t="shared" si="4"/>
        <v>Rural areas / thinly-populated area</v>
      </c>
      <c r="D134" s="216"/>
      <c r="E134" s="216"/>
      <c r="F134" s="216"/>
      <c r="L134" s="216">
        <v>10821</v>
      </c>
      <c r="M134" s="216">
        <v>430</v>
      </c>
      <c r="N134" s="216" t="str">
        <f t="shared" si="5"/>
        <v>Rural area (peripheral)</v>
      </c>
      <c r="O134" s="216"/>
      <c r="P134" s="216"/>
      <c r="Q134" s="216"/>
      <c r="R134" s="216"/>
      <c r="S134" s="216"/>
      <c r="T134" s="216"/>
      <c r="AA134" s="93">
        <v>70525</v>
      </c>
      <c r="AB134" t="s">
        <v>519</v>
      </c>
      <c r="AC134">
        <v>3</v>
      </c>
      <c r="AD134" t="s">
        <v>698</v>
      </c>
      <c r="AH134" t="s">
        <v>516</v>
      </c>
    </row>
    <row r="135" spans="1:34">
      <c r="A135" s="216">
        <v>10822</v>
      </c>
      <c r="B135" s="216">
        <v>3</v>
      </c>
      <c r="C135" s="216" t="str">
        <f t="shared" si="4"/>
        <v>Rural areas / thinly-populated area</v>
      </c>
      <c r="D135" s="216"/>
      <c r="E135" s="216"/>
      <c r="F135" s="216"/>
      <c r="L135" s="216">
        <v>10822</v>
      </c>
      <c r="M135" s="216">
        <v>430</v>
      </c>
      <c r="N135" s="216" t="str">
        <f t="shared" si="5"/>
        <v>Rural area (peripheral)</v>
      </c>
      <c r="O135" s="216"/>
      <c r="P135" s="216"/>
      <c r="Q135" s="216"/>
      <c r="R135" s="216"/>
      <c r="S135" s="216"/>
      <c r="T135" s="216"/>
      <c r="AA135" s="93">
        <v>70526</v>
      </c>
      <c r="AB135" t="s">
        <v>520</v>
      </c>
      <c r="AC135">
        <v>2</v>
      </c>
      <c r="AD135" t="s">
        <v>699</v>
      </c>
      <c r="AH135" t="s">
        <v>517</v>
      </c>
    </row>
    <row r="136" spans="1:34">
      <c r="A136" s="216">
        <v>10823</v>
      </c>
      <c r="B136" s="216">
        <v>3</v>
      </c>
      <c r="C136" s="216" t="str">
        <f t="shared" si="4"/>
        <v>Rural areas / thinly-populated area</v>
      </c>
      <c r="D136" s="216"/>
      <c r="E136" s="216"/>
      <c r="F136" s="216"/>
      <c r="L136" s="216">
        <v>10823</v>
      </c>
      <c r="M136" s="216">
        <v>410</v>
      </c>
      <c r="N136" s="216" t="str">
        <f t="shared" si="5"/>
        <v>Rural area (central)</v>
      </c>
      <c r="O136" s="216"/>
      <c r="P136" s="216"/>
      <c r="Q136" s="216"/>
      <c r="R136" s="216"/>
      <c r="S136" s="216"/>
      <c r="T136" s="216"/>
      <c r="AA136" s="93">
        <v>70527</v>
      </c>
      <c r="AB136" t="s">
        <v>521</v>
      </c>
      <c r="AC136">
        <v>3</v>
      </c>
      <c r="AD136" t="s">
        <v>698</v>
      </c>
      <c r="AH136" t="s">
        <v>518</v>
      </c>
    </row>
    <row r="137" spans="1:34">
      <c r="A137" s="216">
        <v>10824</v>
      </c>
      <c r="B137" s="216">
        <v>3</v>
      </c>
      <c r="C137" s="216" t="str">
        <f t="shared" si="4"/>
        <v>Rural areas / thinly-populated area</v>
      </c>
      <c r="D137" s="216"/>
      <c r="E137" s="216"/>
      <c r="F137" s="216"/>
      <c r="L137" s="216">
        <v>10824</v>
      </c>
      <c r="M137" s="216">
        <v>430</v>
      </c>
      <c r="N137" s="216" t="str">
        <f t="shared" si="5"/>
        <v>Rural area (peripheral)</v>
      </c>
      <c r="O137" s="216"/>
      <c r="P137" s="216"/>
      <c r="Q137" s="216"/>
      <c r="R137" s="216"/>
      <c r="S137" s="216"/>
      <c r="T137" s="216"/>
      <c r="AA137" s="93">
        <v>70528</v>
      </c>
      <c r="AB137" t="s">
        <v>522</v>
      </c>
      <c r="AC137">
        <v>3</v>
      </c>
      <c r="AD137" t="s">
        <v>698</v>
      </c>
      <c r="AH137" t="s">
        <v>519</v>
      </c>
    </row>
    <row r="138" spans="1:34">
      <c r="A138" s="216">
        <v>10825</v>
      </c>
      <c r="B138" s="216">
        <v>3</v>
      </c>
      <c r="C138" s="216" t="str">
        <f t="shared" si="4"/>
        <v>Rural areas / thinly-populated area</v>
      </c>
      <c r="D138" s="216"/>
      <c r="E138" s="216"/>
      <c r="F138" s="216"/>
      <c r="L138" s="216">
        <v>10825</v>
      </c>
      <c r="M138" s="216">
        <v>430</v>
      </c>
      <c r="N138" s="216" t="str">
        <f t="shared" si="5"/>
        <v>Rural area (peripheral)</v>
      </c>
      <c r="O138" s="216"/>
      <c r="P138" s="216"/>
      <c r="Q138" s="216"/>
      <c r="R138" s="216"/>
      <c r="S138" s="216"/>
      <c r="T138" s="216"/>
      <c r="AA138" s="93">
        <v>70529</v>
      </c>
      <c r="AB138" t="s">
        <v>523</v>
      </c>
      <c r="AC138">
        <v>2</v>
      </c>
      <c r="AD138" t="s">
        <v>699</v>
      </c>
      <c r="AH138" t="s">
        <v>520</v>
      </c>
    </row>
    <row r="139" spans="1:34">
      <c r="A139" s="216">
        <v>10826</v>
      </c>
      <c r="B139" s="216">
        <v>3</v>
      </c>
      <c r="C139" s="216" t="str">
        <f t="shared" si="4"/>
        <v>Rural areas / thinly-populated area</v>
      </c>
      <c r="D139" s="216"/>
      <c r="E139" s="216"/>
      <c r="F139" s="216"/>
      <c r="L139" s="216">
        <v>10826</v>
      </c>
      <c r="M139" s="216">
        <v>430</v>
      </c>
      <c r="N139" s="216" t="str">
        <f t="shared" si="5"/>
        <v>Rural area (peripheral)</v>
      </c>
      <c r="O139" s="216"/>
      <c r="P139" s="216"/>
      <c r="Q139" s="216"/>
      <c r="R139" s="216"/>
      <c r="S139" s="216"/>
      <c r="T139" s="216"/>
      <c r="AA139" s="93">
        <v>70530</v>
      </c>
      <c r="AB139" t="s">
        <v>524</v>
      </c>
      <c r="AC139">
        <v>2</v>
      </c>
      <c r="AD139" t="s">
        <v>699</v>
      </c>
      <c r="AH139" t="s">
        <v>521</v>
      </c>
    </row>
    <row r="140" spans="1:34">
      <c r="A140" s="216">
        <v>10827</v>
      </c>
      <c r="B140" s="216">
        <v>3</v>
      </c>
      <c r="C140" s="216" t="str">
        <f t="shared" si="4"/>
        <v>Rural areas / thinly-populated area</v>
      </c>
      <c r="D140" s="216"/>
      <c r="E140" s="216"/>
      <c r="F140" s="216"/>
      <c r="L140" s="216">
        <v>10827</v>
      </c>
      <c r="M140" s="216">
        <v>430</v>
      </c>
      <c r="N140" s="216" t="str">
        <f t="shared" si="5"/>
        <v>Rural area (peripheral)</v>
      </c>
      <c r="O140" s="216"/>
      <c r="P140" s="216"/>
      <c r="Q140" s="216"/>
      <c r="R140" s="216"/>
      <c r="S140" s="216"/>
      <c r="T140" s="216"/>
      <c r="AA140" s="93">
        <v>70531</v>
      </c>
      <c r="AB140" t="s">
        <v>352</v>
      </c>
      <c r="AC140">
        <v>4</v>
      </c>
      <c r="AD140" t="s">
        <v>693</v>
      </c>
      <c r="AH140" t="s">
        <v>522</v>
      </c>
    </row>
    <row r="141" spans="1:34">
      <c r="A141" s="216">
        <v>10828</v>
      </c>
      <c r="B141" s="216">
        <v>3</v>
      </c>
      <c r="C141" s="216" t="str">
        <f t="shared" si="4"/>
        <v>Rural areas / thinly-populated area</v>
      </c>
      <c r="D141" s="216"/>
      <c r="E141" s="216"/>
      <c r="F141" s="216"/>
      <c r="L141" s="216">
        <v>10828</v>
      </c>
      <c r="M141" s="216">
        <v>430</v>
      </c>
      <c r="N141" s="216" t="str">
        <f t="shared" si="5"/>
        <v>Rural area (peripheral)</v>
      </c>
      <c r="O141" s="216"/>
      <c r="P141" s="216"/>
      <c r="Q141" s="216"/>
      <c r="R141" s="216"/>
      <c r="S141" s="216"/>
      <c r="T141" s="216"/>
      <c r="AA141" s="93">
        <v>70601</v>
      </c>
      <c r="AB141" t="s">
        <v>526</v>
      </c>
      <c r="AC141">
        <v>4</v>
      </c>
      <c r="AD141" t="s">
        <v>693</v>
      </c>
      <c r="AH141" t="s">
        <v>523</v>
      </c>
    </row>
    <row r="142" spans="1:34">
      <c r="A142" s="216">
        <v>10901</v>
      </c>
      <c r="B142" s="216">
        <v>3</v>
      </c>
      <c r="C142" s="216" t="str">
        <f t="shared" si="4"/>
        <v>Rural areas / thinly-populated area</v>
      </c>
      <c r="D142" s="216"/>
      <c r="E142" s="216"/>
      <c r="F142" s="216"/>
      <c r="L142" s="216">
        <v>10901</v>
      </c>
      <c r="M142" s="216">
        <v>420</v>
      </c>
      <c r="N142" s="216" t="str">
        <f t="shared" si="5"/>
        <v>Rural area (intermdiate)</v>
      </c>
      <c r="O142" s="216"/>
      <c r="P142" s="216"/>
      <c r="Q142" s="216"/>
      <c r="R142" s="216"/>
      <c r="S142" s="216">
        <v>1</v>
      </c>
      <c r="T142" s="216"/>
      <c r="AA142" s="93">
        <v>70602</v>
      </c>
      <c r="AB142" t="s">
        <v>527</v>
      </c>
      <c r="AC142">
        <v>3</v>
      </c>
      <c r="AD142" t="s">
        <v>698</v>
      </c>
      <c r="AH142" t="s">
        <v>524</v>
      </c>
    </row>
    <row r="143" spans="1:34">
      <c r="A143" s="216">
        <v>10902</v>
      </c>
      <c r="B143" s="216">
        <v>3</v>
      </c>
      <c r="C143" s="216" t="str">
        <f t="shared" si="4"/>
        <v>Rural areas / thinly-populated area</v>
      </c>
      <c r="D143" s="216"/>
      <c r="E143" s="216"/>
      <c r="F143" s="216"/>
      <c r="L143" s="216">
        <v>10902</v>
      </c>
      <c r="M143" s="216">
        <v>420</v>
      </c>
      <c r="N143" s="216" t="str">
        <f t="shared" si="5"/>
        <v>Rural area (intermdiate)</v>
      </c>
      <c r="O143" s="216"/>
      <c r="P143" s="216"/>
      <c r="Q143" s="216"/>
      <c r="R143" s="216"/>
      <c r="S143" s="216"/>
      <c r="T143" s="216"/>
      <c r="AA143" s="93">
        <v>70603</v>
      </c>
      <c r="AB143" t="s">
        <v>528</v>
      </c>
      <c r="AC143">
        <v>2</v>
      </c>
      <c r="AD143" t="s">
        <v>699</v>
      </c>
      <c r="AH143" t="s">
        <v>352</v>
      </c>
    </row>
    <row r="144" spans="1:34">
      <c r="A144" s="216">
        <v>10903</v>
      </c>
      <c r="B144" s="216">
        <v>3</v>
      </c>
      <c r="C144" s="216" t="str">
        <f t="shared" si="4"/>
        <v>Rural areas / thinly-populated area</v>
      </c>
      <c r="D144" s="216"/>
      <c r="E144" s="216"/>
      <c r="F144" s="216"/>
      <c r="L144" s="216">
        <v>10903</v>
      </c>
      <c r="M144" s="216">
        <v>430</v>
      </c>
      <c r="N144" s="216" t="str">
        <f t="shared" si="5"/>
        <v>Rural area (peripheral)</v>
      </c>
      <c r="O144" s="216"/>
      <c r="P144" s="216"/>
      <c r="Q144" s="216"/>
      <c r="R144" s="216"/>
      <c r="S144" s="216"/>
      <c r="T144" s="216"/>
      <c r="AA144" s="93">
        <v>70604</v>
      </c>
      <c r="AB144" t="s">
        <v>529</v>
      </c>
      <c r="AC144">
        <v>3</v>
      </c>
      <c r="AD144" t="s">
        <v>698</v>
      </c>
      <c r="AH144" t="s">
        <v>526</v>
      </c>
    </row>
    <row r="145" spans="1:34">
      <c r="A145" s="216">
        <v>10904</v>
      </c>
      <c r="B145" s="216">
        <v>3</v>
      </c>
      <c r="C145" s="216" t="str">
        <f t="shared" si="4"/>
        <v>Rural areas / thinly-populated area</v>
      </c>
      <c r="D145" s="216"/>
      <c r="E145" s="216"/>
      <c r="F145" s="216"/>
      <c r="L145" s="216">
        <v>10904</v>
      </c>
      <c r="M145" s="216">
        <v>420</v>
      </c>
      <c r="N145" s="216" t="str">
        <f t="shared" si="5"/>
        <v>Rural area (intermdiate)</v>
      </c>
      <c r="O145" s="216"/>
      <c r="P145" s="216"/>
      <c r="Q145" s="216"/>
      <c r="R145" s="216"/>
      <c r="S145" s="216"/>
      <c r="T145" s="216"/>
      <c r="AA145" s="93">
        <v>70605</v>
      </c>
      <c r="AB145" t="s">
        <v>530</v>
      </c>
      <c r="AC145">
        <v>3</v>
      </c>
      <c r="AD145" t="s">
        <v>698</v>
      </c>
      <c r="AH145" t="s">
        <v>527</v>
      </c>
    </row>
    <row r="146" spans="1:34">
      <c r="A146" s="216">
        <v>10905</v>
      </c>
      <c r="B146" s="216">
        <v>3</v>
      </c>
      <c r="C146" s="216" t="str">
        <f t="shared" si="4"/>
        <v>Rural areas / thinly-populated area</v>
      </c>
      <c r="D146" s="216"/>
      <c r="E146" s="216"/>
      <c r="F146" s="216"/>
      <c r="L146" s="216">
        <v>10905</v>
      </c>
      <c r="M146" s="216">
        <v>420</v>
      </c>
      <c r="N146" s="216" t="str">
        <f t="shared" si="5"/>
        <v>Rural area (intermdiate)</v>
      </c>
      <c r="O146" s="216"/>
      <c r="P146" s="216"/>
      <c r="Q146" s="216"/>
      <c r="R146" s="216"/>
      <c r="S146" s="216"/>
      <c r="T146" s="216"/>
      <c r="AA146" s="93">
        <v>70606</v>
      </c>
      <c r="AB146" t="s">
        <v>531</v>
      </c>
      <c r="AC146">
        <v>2</v>
      </c>
      <c r="AD146" t="s">
        <v>699</v>
      </c>
      <c r="AH146" t="s">
        <v>528</v>
      </c>
    </row>
    <row r="147" spans="1:34">
      <c r="A147" s="216">
        <v>10906</v>
      </c>
      <c r="B147" s="216">
        <v>3</v>
      </c>
      <c r="C147" s="216" t="str">
        <f t="shared" si="4"/>
        <v>Rural areas / thinly-populated area</v>
      </c>
      <c r="D147" s="216"/>
      <c r="E147" s="216"/>
      <c r="F147" s="216"/>
      <c r="L147" s="216">
        <v>10906</v>
      </c>
      <c r="M147" s="216">
        <v>430</v>
      </c>
      <c r="N147" s="216" t="str">
        <f t="shared" si="5"/>
        <v>Rural area (peripheral)</v>
      </c>
      <c r="O147" s="216"/>
      <c r="P147" s="216"/>
      <c r="Q147" s="216"/>
      <c r="R147" s="216"/>
      <c r="S147" s="216"/>
      <c r="T147" s="216"/>
      <c r="AA147" s="93">
        <v>70607</v>
      </c>
      <c r="AB147" t="s">
        <v>532</v>
      </c>
      <c r="AC147">
        <v>4</v>
      </c>
      <c r="AD147" t="s">
        <v>693</v>
      </c>
      <c r="AH147" t="s">
        <v>529</v>
      </c>
    </row>
    <row r="148" spans="1:34">
      <c r="A148" s="216">
        <v>10907</v>
      </c>
      <c r="B148" s="216">
        <v>3</v>
      </c>
      <c r="C148" s="216" t="str">
        <f t="shared" si="4"/>
        <v>Rural areas / thinly-populated area</v>
      </c>
      <c r="D148" s="216"/>
      <c r="E148" s="216"/>
      <c r="F148" s="216"/>
      <c r="L148" s="216">
        <v>10907</v>
      </c>
      <c r="M148" s="216">
        <v>420</v>
      </c>
      <c r="N148" s="216" t="str">
        <f t="shared" si="5"/>
        <v>Rural area (intermdiate)</v>
      </c>
      <c r="O148" s="216"/>
      <c r="P148" s="216"/>
      <c r="Q148" s="216"/>
      <c r="R148" s="216"/>
      <c r="S148" s="216"/>
      <c r="T148" s="216"/>
      <c r="AA148" s="93">
        <v>70608</v>
      </c>
      <c r="AB148" t="s">
        <v>533</v>
      </c>
      <c r="AC148">
        <v>2</v>
      </c>
      <c r="AD148" t="s">
        <v>699</v>
      </c>
      <c r="AH148" t="s">
        <v>530</v>
      </c>
    </row>
    <row r="149" spans="1:34">
      <c r="A149" s="216">
        <v>10908</v>
      </c>
      <c r="B149" s="216">
        <v>3</v>
      </c>
      <c r="C149" s="216" t="str">
        <f t="shared" si="4"/>
        <v>Rural areas / thinly-populated area</v>
      </c>
      <c r="D149" s="216"/>
      <c r="E149" s="216"/>
      <c r="F149" s="216"/>
      <c r="L149" s="216">
        <v>10908</v>
      </c>
      <c r="M149" s="216">
        <v>430</v>
      </c>
      <c r="N149" s="216" t="str">
        <f t="shared" si="5"/>
        <v>Rural area (peripheral)</v>
      </c>
      <c r="O149" s="216"/>
      <c r="P149" s="216"/>
      <c r="Q149" s="216"/>
      <c r="R149" s="216"/>
      <c r="S149" s="216"/>
      <c r="T149" s="216"/>
      <c r="AA149" s="93">
        <v>70609</v>
      </c>
      <c r="AB149" t="s">
        <v>534</v>
      </c>
      <c r="AC149">
        <v>2</v>
      </c>
      <c r="AD149" t="s">
        <v>699</v>
      </c>
      <c r="AH149" t="s">
        <v>531</v>
      </c>
    </row>
    <row r="150" spans="1:34">
      <c r="A150" s="216">
        <v>10909</v>
      </c>
      <c r="B150" s="216">
        <v>3</v>
      </c>
      <c r="C150" s="216" t="str">
        <f t="shared" si="4"/>
        <v>Rural areas / thinly-populated area</v>
      </c>
      <c r="D150" s="216"/>
      <c r="E150" s="216"/>
      <c r="F150" s="216"/>
      <c r="L150" s="216">
        <v>10909</v>
      </c>
      <c r="M150" s="216">
        <v>420</v>
      </c>
      <c r="N150" s="216" t="str">
        <f t="shared" si="5"/>
        <v>Rural area (intermdiate)</v>
      </c>
      <c r="O150" s="216"/>
      <c r="P150" s="216"/>
      <c r="Q150" s="216"/>
      <c r="R150" s="216"/>
      <c r="S150" s="216"/>
      <c r="T150" s="216"/>
      <c r="AA150" s="93">
        <v>70610</v>
      </c>
      <c r="AB150" t="s">
        <v>535</v>
      </c>
      <c r="AC150">
        <v>3</v>
      </c>
      <c r="AD150" t="s">
        <v>698</v>
      </c>
      <c r="AH150" t="s">
        <v>532</v>
      </c>
    </row>
    <row r="151" spans="1:34">
      <c r="A151" s="216">
        <v>10910</v>
      </c>
      <c r="B151" s="216">
        <v>3</v>
      </c>
      <c r="C151" s="216" t="str">
        <f t="shared" si="4"/>
        <v>Rural areas / thinly-populated area</v>
      </c>
      <c r="D151" s="216"/>
      <c r="E151" s="216"/>
      <c r="F151" s="216"/>
      <c r="L151" s="216">
        <v>10910</v>
      </c>
      <c r="M151" s="216">
        <v>420</v>
      </c>
      <c r="N151" s="216" t="str">
        <f t="shared" si="5"/>
        <v>Rural area (intermdiate)</v>
      </c>
      <c r="O151" s="216"/>
      <c r="P151" s="216"/>
      <c r="Q151" s="216"/>
      <c r="R151" s="216"/>
      <c r="S151" s="216"/>
      <c r="T151" s="216"/>
      <c r="AA151" s="93">
        <v>70611</v>
      </c>
      <c r="AB151" t="s">
        <v>536</v>
      </c>
      <c r="AC151">
        <v>2</v>
      </c>
      <c r="AD151" t="s">
        <v>699</v>
      </c>
      <c r="AH151" t="s">
        <v>533</v>
      </c>
    </row>
    <row r="152" spans="1:34">
      <c r="A152" s="216">
        <v>10911</v>
      </c>
      <c r="B152" s="216">
        <v>3</v>
      </c>
      <c r="C152" s="216" t="str">
        <f t="shared" si="4"/>
        <v>Rural areas / thinly-populated area</v>
      </c>
      <c r="D152" s="216"/>
      <c r="E152" s="216"/>
      <c r="F152" s="216"/>
      <c r="L152" s="216">
        <v>10911</v>
      </c>
      <c r="M152" s="216">
        <v>420</v>
      </c>
      <c r="N152" s="216" t="str">
        <f t="shared" si="5"/>
        <v>Rural area (intermdiate)</v>
      </c>
      <c r="O152" s="216"/>
      <c r="P152" s="216"/>
      <c r="Q152" s="216"/>
      <c r="R152" s="216"/>
      <c r="S152" s="216"/>
      <c r="T152" s="216"/>
      <c r="AA152" s="93">
        <v>70612</v>
      </c>
      <c r="AB152" t="s">
        <v>537</v>
      </c>
      <c r="AC152">
        <v>3</v>
      </c>
      <c r="AD152" t="s">
        <v>698</v>
      </c>
      <c r="AH152" t="s">
        <v>534</v>
      </c>
    </row>
    <row r="153" spans="1:34">
      <c r="A153" s="216">
        <v>10912</v>
      </c>
      <c r="B153" s="216">
        <v>3</v>
      </c>
      <c r="C153" s="216" t="str">
        <f t="shared" si="4"/>
        <v>Rural areas / thinly-populated area</v>
      </c>
      <c r="D153" s="216"/>
      <c r="E153" s="216"/>
      <c r="F153" s="216"/>
      <c r="L153" s="216">
        <v>10912</v>
      </c>
      <c r="M153" s="216">
        <v>420</v>
      </c>
      <c r="N153" s="216" t="str">
        <f t="shared" si="5"/>
        <v>Rural area (intermdiate)</v>
      </c>
      <c r="O153" s="216"/>
      <c r="P153" s="216"/>
      <c r="Q153" s="216"/>
      <c r="R153" s="216"/>
      <c r="S153" s="216"/>
      <c r="T153" s="216"/>
      <c r="AA153" s="93">
        <v>70613</v>
      </c>
      <c r="AB153" t="s">
        <v>538</v>
      </c>
      <c r="AC153">
        <v>2</v>
      </c>
      <c r="AD153" t="s">
        <v>699</v>
      </c>
      <c r="AH153" t="s">
        <v>535</v>
      </c>
    </row>
    <row r="154" spans="1:34">
      <c r="A154" s="216">
        <v>10913</v>
      </c>
      <c r="B154" s="216">
        <v>3</v>
      </c>
      <c r="C154" s="216" t="str">
        <f t="shared" si="4"/>
        <v>Rural areas / thinly-populated area</v>
      </c>
      <c r="D154" s="216"/>
      <c r="E154" s="216"/>
      <c r="F154" s="216"/>
      <c r="L154" s="216">
        <v>10913</v>
      </c>
      <c r="M154" s="216">
        <v>430</v>
      </c>
      <c r="N154" s="216" t="str">
        <f t="shared" si="5"/>
        <v>Rural area (peripheral)</v>
      </c>
      <c r="O154" s="216"/>
      <c r="P154" s="216"/>
      <c r="Q154" s="216"/>
      <c r="R154" s="216"/>
      <c r="S154" s="216"/>
      <c r="T154" s="216"/>
      <c r="AA154" s="93">
        <v>70614</v>
      </c>
      <c r="AB154" t="s">
        <v>356</v>
      </c>
      <c r="AC154">
        <v>4</v>
      </c>
      <c r="AD154" t="s">
        <v>693</v>
      </c>
      <c r="AH154" t="s">
        <v>536</v>
      </c>
    </row>
    <row r="155" spans="1:34">
      <c r="A155" s="216">
        <v>10914</v>
      </c>
      <c r="B155" s="216">
        <v>3</v>
      </c>
      <c r="C155" s="216" t="str">
        <f t="shared" si="4"/>
        <v>Rural areas / thinly-populated area</v>
      </c>
      <c r="D155" s="216"/>
      <c r="E155" s="216"/>
      <c r="F155" s="216"/>
      <c r="L155" s="216">
        <v>10914</v>
      </c>
      <c r="M155" s="216">
        <v>420</v>
      </c>
      <c r="N155" s="216" t="str">
        <f t="shared" si="5"/>
        <v>Rural area (intermdiate)</v>
      </c>
      <c r="O155" s="216"/>
      <c r="P155" s="216"/>
      <c r="Q155" s="216"/>
      <c r="R155" s="216"/>
      <c r="S155" s="216"/>
      <c r="T155" s="216"/>
      <c r="AA155" s="93">
        <v>70615</v>
      </c>
      <c r="AB155" t="s">
        <v>539</v>
      </c>
      <c r="AC155">
        <v>2</v>
      </c>
      <c r="AD155" t="s">
        <v>699</v>
      </c>
      <c r="AH155" t="s">
        <v>537</v>
      </c>
    </row>
    <row r="156" spans="1:34">
      <c r="A156" s="216">
        <v>10915</v>
      </c>
      <c r="B156" s="216">
        <v>3</v>
      </c>
      <c r="C156" s="216" t="str">
        <f t="shared" si="4"/>
        <v>Rural areas / thinly-populated area</v>
      </c>
      <c r="D156" s="216"/>
      <c r="E156" s="216"/>
      <c r="F156" s="216"/>
      <c r="L156" s="216">
        <v>10915</v>
      </c>
      <c r="M156" s="216">
        <v>420</v>
      </c>
      <c r="N156" s="216" t="str">
        <f t="shared" si="5"/>
        <v>Rural area (intermdiate)</v>
      </c>
      <c r="O156" s="216"/>
      <c r="P156" s="216"/>
      <c r="Q156" s="216"/>
      <c r="R156" s="216"/>
      <c r="S156" s="216"/>
      <c r="T156" s="216"/>
      <c r="AA156" s="93">
        <v>70616</v>
      </c>
      <c r="AB156" t="s">
        <v>540</v>
      </c>
      <c r="AC156">
        <v>3</v>
      </c>
      <c r="AD156" t="s">
        <v>698</v>
      </c>
      <c r="AH156" t="s">
        <v>538</v>
      </c>
    </row>
    <row r="157" spans="1:34">
      <c r="A157" s="216">
        <v>10916</v>
      </c>
      <c r="B157" s="216">
        <v>3</v>
      </c>
      <c r="C157" s="216" t="str">
        <f t="shared" si="4"/>
        <v>Rural areas / thinly-populated area</v>
      </c>
      <c r="D157" s="216"/>
      <c r="E157" s="216"/>
      <c r="F157" s="216"/>
      <c r="L157" s="216">
        <v>10916</v>
      </c>
      <c r="M157" s="216">
        <v>420</v>
      </c>
      <c r="N157" s="216" t="str">
        <f t="shared" si="5"/>
        <v>Rural area (intermdiate)</v>
      </c>
      <c r="O157" s="216"/>
      <c r="P157" s="216"/>
      <c r="Q157" s="216"/>
      <c r="R157" s="216"/>
      <c r="S157" s="216"/>
      <c r="T157" s="216"/>
      <c r="AA157" s="93">
        <v>70617</v>
      </c>
      <c r="AB157" t="s">
        <v>541</v>
      </c>
      <c r="AC157">
        <v>3</v>
      </c>
      <c r="AD157" t="s">
        <v>698</v>
      </c>
      <c r="AH157" t="s">
        <v>356</v>
      </c>
    </row>
    <row r="158" spans="1:34">
      <c r="A158" s="216">
        <v>10917</v>
      </c>
      <c r="B158" s="216">
        <v>2</v>
      </c>
      <c r="C158" s="216" t="str">
        <f t="shared" si="4"/>
        <v>Towns and suburbs / intermediate density area</v>
      </c>
      <c r="D158" s="216"/>
      <c r="E158" s="216"/>
      <c r="F158" s="216"/>
      <c r="L158" s="216">
        <v>10917</v>
      </c>
      <c r="M158" s="216">
        <v>220</v>
      </c>
      <c r="N158" s="216" t="str">
        <f t="shared" si="5"/>
        <v>Regional centres  (intermediate)</v>
      </c>
      <c r="O158" s="216" t="s">
        <v>181</v>
      </c>
      <c r="P158" s="216" t="s">
        <v>182</v>
      </c>
      <c r="Q158" s="216"/>
      <c r="R158" s="216"/>
      <c r="S158" s="216"/>
      <c r="T158" s="216"/>
      <c r="AA158" s="93">
        <v>70618</v>
      </c>
      <c r="AB158" t="s">
        <v>542</v>
      </c>
      <c r="AC158">
        <v>3</v>
      </c>
      <c r="AD158" t="s">
        <v>698</v>
      </c>
      <c r="AH158" t="s">
        <v>539</v>
      </c>
    </row>
    <row r="159" spans="1:34">
      <c r="A159" s="216">
        <v>10918</v>
      </c>
      <c r="B159" s="216">
        <v>2</v>
      </c>
      <c r="C159" s="216" t="str">
        <f t="shared" si="4"/>
        <v>Towns and suburbs / intermediate density area</v>
      </c>
      <c r="D159" s="216"/>
      <c r="E159" s="216"/>
      <c r="F159" s="216"/>
      <c r="L159" s="216">
        <v>10918</v>
      </c>
      <c r="M159" s="216">
        <v>220</v>
      </c>
      <c r="N159" s="216" t="str">
        <f t="shared" si="5"/>
        <v>Regional centres  (intermediate)</v>
      </c>
      <c r="O159" s="216" t="s">
        <v>183</v>
      </c>
      <c r="P159" s="216" t="s">
        <v>184</v>
      </c>
      <c r="Q159" s="216"/>
      <c r="R159" s="216"/>
      <c r="S159" s="216"/>
      <c r="T159" s="216"/>
      <c r="AA159" s="93">
        <v>70619</v>
      </c>
      <c r="AB159" t="s">
        <v>543</v>
      </c>
      <c r="AC159">
        <v>4</v>
      </c>
      <c r="AD159" t="s">
        <v>693</v>
      </c>
      <c r="AH159" t="s">
        <v>540</v>
      </c>
    </row>
    <row r="160" spans="1:34">
      <c r="A160" s="216">
        <v>10919</v>
      </c>
      <c r="B160" s="216">
        <v>3</v>
      </c>
      <c r="C160" s="216" t="str">
        <f t="shared" si="4"/>
        <v>Rural areas / thinly-populated area</v>
      </c>
      <c r="D160" s="216"/>
      <c r="E160" s="216"/>
      <c r="F160" s="216"/>
      <c r="L160" s="216">
        <v>10919</v>
      </c>
      <c r="M160" s="216">
        <v>430</v>
      </c>
      <c r="N160" s="216" t="str">
        <f t="shared" si="5"/>
        <v>Rural area (peripheral)</v>
      </c>
      <c r="O160" s="216"/>
      <c r="P160" s="216"/>
      <c r="Q160" s="216"/>
      <c r="R160" s="216"/>
      <c r="S160" s="216"/>
      <c r="T160" s="216"/>
      <c r="AA160" s="93">
        <v>70620</v>
      </c>
      <c r="AB160" t="s">
        <v>544</v>
      </c>
      <c r="AC160">
        <v>4</v>
      </c>
      <c r="AD160" t="s">
        <v>693</v>
      </c>
      <c r="AH160" t="s">
        <v>541</v>
      </c>
    </row>
    <row r="161" spans="1:34">
      <c r="A161" s="216">
        <v>10920</v>
      </c>
      <c r="B161" s="216">
        <v>2</v>
      </c>
      <c r="C161" s="216" t="str">
        <f t="shared" si="4"/>
        <v>Towns and suburbs / intermediate density area</v>
      </c>
      <c r="D161" s="216"/>
      <c r="E161" s="216"/>
      <c r="F161" s="216"/>
      <c r="L161" s="216">
        <v>10920</v>
      </c>
      <c r="M161" s="216">
        <v>220</v>
      </c>
      <c r="N161" s="216" t="str">
        <f t="shared" si="5"/>
        <v>Regional centres  (intermediate)</v>
      </c>
      <c r="O161" s="216" t="s">
        <v>183</v>
      </c>
      <c r="P161" s="216" t="s">
        <v>184</v>
      </c>
      <c r="Q161" s="216"/>
      <c r="R161" s="216"/>
      <c r="S161" s="216"/>
      <c r="T161" s="216"/>
      <c r="AA161" s="93">
        <v>70621</v>
      </c>
      <c r="AB161" t="s">
        <v>545</v>
      </c>
      <c r="AC161">
        <v>2</v>
      </c>
      <c r="AD161" t="s">
        <v>699</v>
      </c>
      <c r="AH161" t="s">
        <v>542</v>
      </c>
    </row>
    <row r="162" spans="1:34">
      <c r="A162" s="216">
        <v>10921</v>
      </c>
      <c r="B162" s="216">
        <v>3</v>
      </c>
      <c r="C162" s="216" t="str">
        <f t="shared" si="4"/>
        <v>Rural areas / thinly-populated area</v>
      </c>
      <c r="D162" s="216"/>
      <c r="E162" s="216"/>
      <c r="F162" s="216"/>
      <c r="L162" s="216">
        <v>10921</v>
      </c>
      <c r="M162" s="216">
        <v>420</v>
      </c>
      <c r="N162" s="216" t="str">
        <f t="shared" si="5"/>
        <v>Rural area (intermdiate)</v>
      </c>
      <c r="O162" s="216"/>
      <c r="P162" s="216"/>
      <c r="Q162" s="216"/>
      <c r="R162" s="216"/>
      <c r="S162" s="216"/>
      <c r="T162" s="216"/>
      <c r="AA162" s="93">
        <v>70622</v>
      </c>
      <c r="AB162" t="s">
        <v>546</v>
      </c>
      <c r="AC162">
        <v>4</v>
      </c>
      <c r="AD162" t="s">
        <v>693</v>
      </c>
      <c r="AH162" t="s">
        <v>543</v>
      </c>
    </row>
    <row r="163" spans="1:34">
      <c r="A163" s="216">
        <v>10922</v>
      </c>
      <c r="B163" s="216">
        <v>3</v>
      </c>
      <c r="C163" s="216" t="str">
        <f t="shared" si="4"/>
        <v>Rural areas / thinly-populated area</v>
      </c>
      <c r="D163" s="216"/>
      <c r="E163" s="216"/>
      <c r="F163" s="216"/>
      <c r="L163" s="216">
        <v>10922</v>
      </c>
      <c r="M163" s="216">
        <v>420</v>
      </c>
      <c r="N163" s="216" t="str">
        <f t="shared" si="5"/>
        <v>Rural area (intermdiate)</v>
      </c>
      <c r="O163" s="216"/>
      <c r="P163" s="216"/>
      <c r="Q163" s="216"/>
      <c r="R163" s="216"/>
      <c r="S163" s="216"/>
      <c r="T163" s="216"/>
      <c r="AA163" s="93">
        <v>70623</v>
      </c>
      <c r="AB163" t="s">
        <v>547</v>
      </c>
      <c r="AC163">
        <v>2</v>
      </c>
      <c r="AD163" t="s">
        <v>699</v>
      </c>
      <c r="AH163" t="s">
        <v>544</v>
      </c>
    </row>
    <row r="164" spans="1:34">
      <c r="A164" s="216">
        <v>10923</v>
      </c>
      <c r="B164" s="216">
        <v>3</v>
      </c>
      <c r="C164" s="216" t="str">
        <f t="shared" si="4"/>
        <v>Rural areas / thinly-populated area</v>
      </c>
      <c r="D164" s="216"/>
      <c r="E164" s="216"/>
      <c r="F164" s="216"/>
      <c r="L164" s="216">
        <v>10923</v>
      </c>
      <c r="M164" s="216">
        <v>420</v>
      </c>
      <c r="N164" s="216" t="str">
        <f t="shared" si="5"/>
        <v>Rural area (intermdiate)</v>
      </c>
      <c r="O164" s="216"/>
      <c r="P164" s="216"/>
      <c r="Q164" s="216"/>
      <c r="R164" s="216"/>
      <c r="S164" s="216"/>
      <c r="T164" s="216"/>
      <c r="AA164" s="93">
        <v>70624</v>
      </c>
      <c r="AB164" t="s">
        <v>548</v>
      </c>
      <c r="AC164">
        <v>2</v>
      </c>
      <c r="AD164" t="s">
        <v>699</v>
      </c>
      <c r="AH164" t="s">
        <v>545</v>
      </c>
    </row>
    <row r="165" spans="1:34">
      <c r="A165" s="216">
        <v>10924</v>
      </c>
      <c r="B165" s="216">
        <v>3</v>
      </c>
      <c r="C165" s="216" t="str">
        <f t="shared" si="4"/>
        <v>Rural areas / thinly-populated area</v>
      </c>
      <c r="D165" s="216"/>
      <c r="E165" s="216"/>
      <c r="F165" s="216"/>
      <c r="L165" s="216">
        <v>10924</v>
      </c>
      <c r="M165" s="216">
        <v>430</v>
      </c>
      <c r="N165" s="216" t="str">
        <f t="shared" si="5"/>
        <v>Rural area (peripheral)</v>
      </c>
      <c r="O165" s="216"/>
      <c r="P165" s="216"/>
      <c r="Q165" s="216"/>
      <c r="R165" s="216"/>
      <c r="S165" s="216"/>
      <c r="T165" s="216"/>
      <c r="AA165" s="93">
        <v>70625</v>
      </c>
      <c r="AB165" t="s">
        <v>549</v>
      </c>
      <c r="AC165">
        <v>3</v>
      </c>
      <c r="AD165" t="s">
        <v>698</v>
      </c>
      <c r="AH165" t="s">
        <v>546</v>
      </c>
    </row>
    <row r="166" spans="1:34">
      <c r="A166" s="216">
        <v>10925</v>
      </c>
      <c r="B166" s="216">
        <v>3</v>
      </c>
      <c r="C166" s="216" t="str">
        <f t="shared" si="4"/>
        <v>Rural areas / thinly-populated area</v>
      </c>
      <c r="D166" s="216"/>
      <c r="E166" s="216"/>
      <c r="F166" s="216"/>
      <c r="L166" s="216">
        <v>10925</v>
      </c>
      <c r="M166" s="216">
        <v>420</v>
      </c>
      <c r="N166" s="216" t="str">
        <f t="shared" si="5"/>
        <v>Rural area (intermdiate)</v>
      </c>
      <c r="O166" s="216"/>
      <c r="P166" s="216"/>
      <c r="Q166" s="216"/>
      <c r="R166" s="216"/>
      <c r="S166" s="216"/>
      <c r="T166" s="216"/>
      <c r="AA166" s="93">
        <v>70626</v>
      </c>
      <c r="AB166" t="s">
        <v>550</v>
      </c>
      <c r="AC166">
        <v>4</v>
      </c>
      <c r="AD166" t="s">
        <v>693</v>
      </c>
      <c r="AH166" t="s">
        <v>547</v>
      </c>
    </row>
    <row r="167" spans="1:34">
      <c r="A167" s="216">
        <v>10926</v>
      </c>
      <c r="B167" s="216">
        <v>3</v>
      </c>
      <c r="C167" s="216" t="str">
        <f t="shared" si="4"/>
        <v>Rural areas / thinly-populated area</v>
      </c>
      <c r="D167" s="216"/>
      <c r="E167" s="216"/>
      <c r="F167" s="216"/>
      <c r="L167" s="216">
        <v>10926</v>
      </c>
      <c r="M167" s="216">
        <v>420</v>
      </c>
      <c r="N167" s="216" t="str">
        <f t="shared" si="5"/>
        <v>Rural area (intermdiate)</v>
      </c>
      <c r="O167" s="216"/>
      <c r="P167" s="216"/>
      <c r="Q167" s="216"/>
      <c r="R167" s="216"/>
      <c r="S167" s="216"/>
      <c r="T167" s="216"/>
      <c r="AA167" s="93">
        <v>70627</v>
      </c>
      <c r="AB167" t="s">
        <v>551</v>
      </c>
      <c r="AC167">
        <v>3</v>
      </c>
      <c r="AD167" t="s">
        <v>698</v>
      </c>
      <c r="AH167" t="s">
        <v>548</v>
      </c>
    </row>
    <row r="168" spans="1:34">
      <c r="A168" s="216">
        <v>10927</v>
      </c>
      <c r="B168" s="216">
        <v>3</v>
      </c>
      <c r="C168" s="216" t="str">
        <f t="shared" si="4"/>
        <v>Rural areas / thinly-populated area</v>
      </c>
      <c r="D168" s="216"/>
      <c r="E168" s="216"/>
      <c r="F168" s="216"/>
      <c r="L168" s="216">
        <v>10927</v>
      </c>
      <c r="M168" s="216">
        <v>420</v>
      </c>
      <c r="N168" s="216" t="str">
        <f t="shared" si="5"/>
        <v>Rural area (intermdiate)</v>
      </c>
      <c r="O168" s="216"/>
      <c r="P168" s="216"/>
      <c r="Q168" s="216"/>
      <c r="R168" s="216"/>
      <c r="S168" s="216"/>
      <c r="T168" s="216"/>
      <c r="AA168" s="93">
        <v>70628</v>
      </c>
      <c r="AB168" t="s">
        <v>552</v>
      </c>
      <c r="AC168">
        <v>3</v>
      </c>
      <c r="AD168" t="s">
        <v>698</v>
      </c>
      <c r="AH168" t="s">
        <v>549</v>
      </c>
    </row>
    <row r="169" spans="1:34">
      <c r="A169" s="216">
        <v>10928</v>
      </c>
      <c r="B169" s="216">
        <v>3</v>
      </c>
      <c r="C169" s="216" t="str">
        <f t="shared" si="4"/>
        <v>Rural areas / thinly-populated area</v>
      </c>
      <c r="D169" s="216"/>
      <c r="E169" s="216"/>
      <c r="F169" s="216"/>
      <c r="L169" s="216">
        <v>10928</v>
      </c>
      <c r="M169" s="216">
        <v>420</v>
      </c>
      <c r="N169" s="216" t="str">
        <f t="shared" si="5"/>
        <v>Rural area (intermdiate)</v>
      </c>
      <c r="O169" s="216"/>
      <c r="P169" s="216"/>
      <c r="Q169" s="216"/>
      <c r="R169" s="216"/>
      <c r="S169" s="216"/>
      <c r="T169" s="216"/>
      <c r="AA169" s="93">
        <v>70629</v>
      </c>
      <c r="AB169" t="s">
        <v>553</v>
      </c>
      <c r="AC169">
        <v>3</v>
      </c>
      <c r="AD169" t="s">
        <v>698</v>
      </c>
      <c r="AH169" t="s">
        <v>550</v>
      </c>
    </row>
    <row r="170" spans="1:34">
      <c r="A170" s="216">
        <v>10929</v>
      </c>
      <c r="B170" s="216">
        <v>3</v>
      </c>
      <c r="C170" s="216" t="str">
        <f t="shared" si="4"/>
        <v>Rural areas / thinly-populated area</v>
      </c>
      <c r="D170" s="216"/>
      <c r="E170" s="216"/>
      <c r="F170" s="216"/>
      <c r="L170" s="216">
        <v>10929</v>
      </c>
      <c r="M170" s="216">
        <v>420</v>
      </c>
      <c r="N170" s="216" t="str">
        <f t="shared" si="5"/>
        <v>Rural area (intermdiate)</v>
      </c>
      <c r="O170" s="216"/>
      <c r="P170" s="216"/>
      <c r="Q170" s="216"/>
      <c r="R170" s="216"/>
      <c r="S170" s="216"/>
      <c r="T170" s="216"/>
      <c r="AA170" s="93">
        <v>70630</v>
      </c>
      <c r="AB170" t="s">
        <v>554</v>
      </c>
      <c r="AC170">
        <v>4</v>
      </c>
      <c r="AD170" t="s">
        <v>693</v>
      </c>
      <c r="AH170" t="s">
        <v>551</v>
      </c>
    </row>
    <row r="171" spans="1:34">
      <c r="A171" s="216">
        <v>10930</v>
      </c>
      <c r="B171" s="216">
        <v>3</v>
      </c>
      <c r="C171" s="216" t="str">
        <f t="shared" si="4"/>
        <v>Rural areas / thinly-populated area</v>
      </c>
      <c r="D171" s="216"/>
      <c r="E171" s="216"/>
      <c r="F171" s="216"/>
      <c r="L171" s="216">
        <v>10930</v>
      </c>
      <c r="M171" s="216">
        <v>420</v>
      </c>
      <c r="N171" s="216" t="str">
        <f t="shared" si="5"/>
        <v>Rural area (intermdiate)</v>
      </c>
      <c r="O171" s="216"/>
      <c r="P171" s="216"/>
      <c r="Q171" s="216"/>
      <c r="R171" s="216"/>
      <c r="S171" s="216"/>
      <c r="T171" s="216"/>
      <c r="AA171" s="93">
        <v>70701</v>
      </c>
      <c r="AB171" t="s">
        <v>556</v>
      </c>
      <c r="AC171">
        <v>3</v>
      </c>
      <c r="AD171" t="s">
        <v>698</v>
      </c>
      <c r="AH171" t="s">
        <v>552</v>
      </c>
    </row>
    <row r="172" spans="1:34">
      <c r="A172" s="216">
        <v>10931</v>
      </c>
      <c r="B172" s="216">
        <v>3</v>
      </c>
      <c r="C172" s="216" t="str">
        <f t="shared" si="4"/>
        <v>Rural areas / thinly-populated area</v>
      </c>
      <c r="D172" s="216"/>
      <c r="E172" s="216"/>
      <c r="F172" s="216"/>
      <c r="L172" s="216">
        <v>10931</v>
      </c>
      <c r="M172" s="216">
        <v>430</v>
      </c>
      <c r="N172" s="216" t="str">
        <f t="shared" si="5"/>
        <v>Rural area (peripheral)</v>
      </c>
      <c r="O172" s="216"/>
      <c r="P172" s="216"/>
      <c r="Q172" s="216"/>
      <c r="R172" s="216"/>
      <c r="S172" s="216"/>
      <c r="T172" s="216"/>
      <c r="AA172" s="93">
        <v>70702</v>
      </c>
      <c r="AB172" t="s">
        <v>557</v>
      </c>
      <c r="AC172">
        <v>3</v>
      </c>
      <c r="AD172" t="s">
        <v>698</v>
      </c>
      <c r="AH172" t="s">
        <v>553</v>
      </c>
    </row>
    <row r="173" spans="1:34">
      <c r="A173" s="216">
        <v>10932</v>
      </c>
      <c r="B173" s="216">
        <v>3</v>
      </c>
      <c r="C173" s="216" t="str">
        <f t="shared" si="4"/>
        <v>Rural areas / thinly-populated area</v>
      </c>
      <c r="D173" s="216"/>
      <c r="E173" s="216"/>
      <c r="F173" s="216"/>
      <c r="L173" s="216">
        <v>10932</v>
      </c>
      <c r="M173" s="216">
        <v>420</v>
      </c>
      <c r="N173" s="216" t="str">
        <f t="shared" si="5"/>
        <v>Rural area (intermdiate)</v>
      </c>
      <c r="O173" s="216"/>
      <c r="P173" s="216"/>
      <c r="Q173" s="216"/>
      <c r="R173" s="216"/>
      <c r="S173" s="216"/>
      <c r="T173" s="216"/>
      <c r="AA173" s="93">
        <v>70703</v>
      </c>
      <c r="AB173" t="s">
        <v>558</v>
      </c>
      <c r="AC173">
        <v>3</v>
      </c>
      <c r="AD173" t="s">
        <v>698</v>
      </c>
      <c r="AH173" t="s">
        <v>554</v>
      </c>
    </row>
    <row r="174" spans="1:34">
      <c r="A174" s="216">
        <v>20101</v>
      </c>
      <c r="B174" s="216">
        <v>1</v>
      </c>
      <c r="C174" s="216" t="str">
        <f t="shared" si="4"/>
        <v>Cities / densely populated area</v>
      </c>
      <c r="D174" s="216"/>
      <c r="E174" s="216"/>
      <c r="F174" s="216"/>
      <c r="L174" s="216">
        <v>20101</v>
      </c>
      <c r="M174" s="216">
        <v>101</v>
      </c>
      <c r="N174" s="216" t="str">
        <f t="shared" si="5"/>
        <v>Urban centres (large)</v>
      </c>
      <c r="O174" s="216" t="s">
        <v>185</v>
      </c>
      <c r="P174" s="216" t="s">
        <v>186</v>
      </c>
      <c r="Q174" s="216"/>
      <c r="R174" s="216"/>
      <c r="S174" s="216"/>
      <c r="T174" s="216"/>
      <c r="AA174" s="93">
        <v>70704</v>
      </c>
      <c r="AB174" t="s">
        <v>559</v>
      </c>
      <c r="AC174">
        <v>3</v>
      </c>
      <c r="AD174" t="s">
        <v>698</v>
      </c>
      <c r="AH174" t="s">
        <v>556</v>
      </c>
    </row>
    <row r="175" spans="1:34">
      <c r="A175" s="216">
        <v>20201</v>
      </c>
      <c r="B175" s="216">
        <v>2</v>
      </c>
      <c r="C175" s="216" t="str">
        <f t="shared" si="4"/>
        <v>Towns and suburbs / intermediate density area</v>
      </c>
      <c r="D175" s="216"/>
      <c r="E175" s="216"/>
      <c r="F175" s="216"/>
      <c r="L175" s="216">
        <v>20201</v>
      </c>
      <c r="M175" s="216">
        <v>102</v>
      </c>
      <c r="N175" s="216" t="str">
        <f t="shared" si="5"/>
        <v>Urban centres (intermediate)</v>
      </c>
      <c r="O175" s="216" t="s">
        <v>187</v>
      </c>
      <c r="P175" s="216" t="s">
        <v>188</v>
      </c>
      <c r="Q175" s="216"/>
      <c r="R175" s="216"/>
      <c r="S175" s="216"/>
      <c r="T175" s="216"/>
      <c r="AA175" s="93">
        <v>70705</v>
      </c>
      <c r="AB175" t="s">
        <v>560</v>
      </c>
      <c r="AC175">
        <v>3</v>
      </c>
      <c r="AD175" t="s">
        <v>698</v>
      </c>
      <c r="AH175" t="s">
        <v>557</v>
      </c>
    </row>
    <row r="176" spans="1:34">
      <c r="A176" s="216">
        <v>20302</v>
      </c>
      <c r="B176" s="216">
        <v>3</v>
      </c>
      <c r="C176" s="216" t="str">
        <f t="shared" si="4"/>
        <v>Rural areas / thinly-populated area</v>
      </c>
      <c r="D176" s="216"/>
      <c r="E176" s="216"/>
      <c r="F176" s="216"/>
      <c r="L176" s="216">
        <v>20302</v>
      </c>
      <c r="M176" s="216">
        <v>430</v>
      </c>
      <c r="N176" s="216" t="str">
        <f t="shared" si="5"/>
        <v>Rural area (peripheral)</v>
      </c>
      <c r="O176" s="216"/>
      <c r="P176" s="216"/>
      <c r="Q176" s="216"/>
      <c r="R176" s="216"/>
      <c r="S176" s="216"/>
      <c r="T176" s="216"/>
      <c r="AA176" s="93">
        <v>70706</v>
      </c>
      <c r="AB176" t="s">
        <v>561</v>
      </c>
      <c r="AC176">
        <v>3</v>
      </c>
      <c r="AD176" t="s">
        <v>698</v>
      </c>
      <c r="AH176" t="s">
        <v>558</v>
      </c>
    </row>
    <row r="177" spans="1:34">
      <c r="A177" s="216">
        <v>20305</v>
      </c>
      <c r="B177" s="216">
        <v>3</v>
      </c>
      <c r="C177" s="216" t="str">
        <f t="shared" si="4"/>
        <v>Rural areas / thinly-populated area</v>
      </c>
      <c r="D177" s="216"/>
      <c r="E177" s="216"/>
      <c r="F177" s="216"/>
      <c r="L177" s="216">
        <v>20305</v>
      </c>
      <c r="M177" s="216">
        <v>430</v>
      </c>
      <c r="N177" s="216" t="str">
        <f t="shared" si="5"/>
        <v>Rural area (peripheral)</v>
      </c>
      <c r="O177" s="216"/>
      <c r="P177" s="216"/>
      <c r="Q177" s="216"/>
      <c r="R177" s="216"/>
      <c r="S177" s="216">
        <v>1</v>
      </c>
      <c r="T177" s="216"/>
      <c r="AA177" s="93">
        <v>70707</v>
      </c>
      <c r="AB177" t="s">
        <v>562</v>
      </c>
      <c r="AC177">
        <v>3</v>
      </c>
      <c r="AD177" t="s">
        <v>698</v>
      </c>
      <c r="AH177" t="s">
        <v>559</v>
      </c>
    </row>
    <row r="178" spans="1:34">
      <c r="A178" s="216">
        <v>20306</v>
      </c>
      <c r="B178" s="216">
        <v>3</v>
      </c>
      <c r="C178" s="216" t="str">
        <f t="shared" si="4"/>
        <v>Rural areas / thinly-populated area</v>
      </c>
      <c r="D178" s="216"/>
      <c r="E178" s="216"/>
      <c r="F178" s="216"/>
      <c r="L178" s="216">
        <v>20306</v>
      </c>
      <c r="M178" s="216">
        <v>430</v>
      </c>
      <c r="N178" s="216" t="str">
        <f t="shared" si="5"/>
        <v>Rural area (peripheral)</v>
      </c>
      <c r="O178" s="216"/>
      <c r="P178" s="216"/>
      <c r="Q178" s="216"/>
      <c r="R178" s="216"/>
      <c r="S178" s="216"/>
      <c r="T178" s="216"/>
      <c r="AA178" s="93">
        <v>70708</v>
      </c>
      <c r="AB178" t="s">
        <v>563</v>
      </c>
      <c r="AC178">
        <v>4</v>
      </c>
      <c r="AD178" t="s">
        <v>693</v>
      </c>
      <c r="AH178" t="s">
        <v>560</v>
      </c>
    </row>
    <row r="179" spans="1:34">
      <c r="A179" s="216">
        <v>20307</v>
      </c>
      <c r="B179" s="216">
        <v>3</v>
      </c>
      <c r="C179" s="216" t="str">
        <f t="shared" si="4"/>
        <v>Rural areas / thinly-populated area</v>
      </c>
      <c r="D179" s="216"/>
      <c r="E179" s="216"/>
      <c r="F179" s="216"/>
      <c r="L179" s="216">
        <v>20307</v>
      </c>
      <c r="M179" s="216">
        <v>430</v>
      </c>
      <c r="N179" s="216" t="str">
        <f t="shared" si="5"/>
        <v>Rural area (peripheral)</v>
      </c>
      <c r="O179" s="216"/>
      <c r="P179" s="216"/>
      <c r="Q179" s="216"/>
      <c r="R179" s="216"/>
      <c r="S179" s="216">
        <v>1</v>
      </c>
      <c r="T179" s="216"/>
      <c r="AA179" s="93">
        <v>70709</v>
      </c>
      <c r="AB179" t="s">
        <v>564</v>
      </c>
      <c r="AC179">
        <v>3</v>
      </c>
      <c r="AD179" t="s">
        <v>698</v>
      </c>
      <c r="AH179" t="s">
        <v>561</v>
      </c>
    </row>
    <row r="180" spans="1:34">
      <c r="A180" s="216">
        <v>20316</v>
      </c>
      <c r="B180" s="216">
        <v>3</v>
      </c>
      <c r="C180" s="216" t="str">
        <f t="shared" si="4"/>
        <v>Rural areas / thinly-populated area</v>
      </c>
      <c r="D180" s="216"/>
      <c r="E180" s="216"/>
      <c r="F180" s="216"/>
      <c r="L180" s="216">
        <v>20316</v>
      </c>
      <c r="M180" s="216">
        <v>410</v>
      </c>
      <c r="N180" s="216" t="str">
        <f t="shared" si="5"/>
        <v>Rural area (central)</v>
      </c>
      <c r="O180" s="216"/>
      <c r="P180" s="216"/>
      <c r="Q180" s="216"/>
      <c r="R180" s="216"/>
      <c r="S180" s="216"/>
      <c r="T180" s="216"/>
      <c r="AA180" s="93">
        <v>70710</v>
      </c>
      <c r="AB180" t="s">
        <v>565</v>
      </c>
      <c r="AC180">
        <v>3</v>
      </c>
      <c r="AD180" t="s">
        <v>698</v>
      </c>
      <c r="AH180" t="s">
        <v>562</v>
      </c>
    </row>
    <row r="181" spans="1:34">
      <c r="A181" s="216">
        <v>20320</v>
      </c>
      <c r="B181" s="216">
        <v>3</v>
      </c>
      <c r="C181" s="216" t="str">
        <f t="shared" si="4"/>
        <v>Rural areas / thinly-populated area</v>
      </c>
      <c r="D181" s="216"/>
      <c r="E181" s="216"/>
      <c r="F181" s="216"/>
      <c r="L181" s="216">
        <v>20320</v>
      </c>
      <c r="M181" s="216">
        <v>430</v>
      </c>
      <c r="N181" s="216" t="str">
        <f t="shared" si="5"/>
        <v>Rural area (peripheral)</v>
      </c>
      <c r="O181" s="216"/>
      <c r="P181" s="216"/>
      <c r="Q181" s="216"/>
      <c r="R181" s="216"/>
      <c r="S181" s="216">
        <v>1</v>
      </c>
      <c r="T181" s="216"/>
      <c r="AA181" s="93">
        <v>70711</v>
      </c>
      <c r="AB181" t="s">
        <v>566</v>
      </c>
      <c r="AC181">
        <v>3</v>
      </c>
      <c r="AD181" t="s">
        <v>698</v>
      </c>
      <c r="AH181" t="s">
        <v>563</v>
      </c>
    </row>
    <row r="182" spans="1:34">
      <c r="A182" s="216">
        <v>20321</v>
      </c>
      <c r="B182" s="216">
        <v>3</v>
      </c>
      <c r="C182" s="216" t="str">
        <f t="shared" si="4"/>
        <v>Rural areas / thinly-populated area</v>
      </c>
      <c r="D182" s="216"/>
      <c r="E182" s="216"/>
      <c r="F182" s="216"/>
      <c r="L182" s="216">
        <v>20321</v>
      </c>
      <c r="M182" s="216">
        <v>430</v>
      </c>
      <c r="N182" s="216" t="str">
        <f t="shared" si="5"/>
        <v>Rural area (peripheral)</v>
      </c>
      <c r="O182" s="216"/>
      <c r="P182" s="216"/>
      <c r="Q182" s="216"/>
      <c r="R182" s="216"/>
      <c r="S182" s="216">
        <v>1</v>
      </c>
      <c r="T182" s="216"/>
      <c r="AA182" s="93">
        <v>70712</v>
      </c>
      <c r="AB182" t="s">
        <v>567</v>
      </c>
      <c r="AC182">
        <v>2</v>
      </c>
      <c r="AD182" t="s">
        <v>699</v>
      </c>
      <c r="AH182" t="s">
        <v>564</v>
      </c>
    </row>
    <row r="183" spans="1:34">
      <c r="A183" s="216">
        <v>20402</v>
      </c>
      <c r="B183" s="216">
        <v>3</v>
      </c>
      <c r="C183" s="216" t="str">
        <f t="shared" si="4"/>
        <v>Rural areas / thinly-populated area</v>
      </c>
      <c r="D183" s="216"/>
      <c r="E183" s="216"/>
      <c r="F183" s="216"/>
      <c r="L183" s="216">
        <v>20402</v>
      </c>
      <c r="M183" s="216">
        <v>310</v>
      </c>
      <c r="N183" s="216" t="str">
        <f t="shared" si="5"/>
        <v>Rural area surrounding centres (central)</v>
      </c>
      <c r="O183" s="216"/>
      <c r="P183" s="216"/>
      <c r="Q183" s="216" t="s">
        <v>185</v>
      </c>
      <c r="R183" s="216" t="s">
        <v>186</v>
      </c>
      <c r="S183" s="216"/>
      <c r="T183" s="216"/>
      <c r="AA183" s="93">
        <v>70713</v>
      </c>
      <c r="AB183" t="s">
        <v>568</v>
      </c>
      <c r="AC183">
        <v>3</v>
      </c>
      <c r="AD183" t="s">
        <v>698</v>
      </c>
      <c r="AH183" t="s">
        <v>565</v>
      </c>
    </row>
    <row r="184" spans="1:34">
      <c r="A184" s="216">
        <v>20403</v>
      </c>
      <c r="B184" s="216">
        <v>3</v>
      </c>
      <c r="C184" s="216" t="str">
        <f t="shared" si="4"/>
        <v>Rural areas / thinly-populated area</v>
      </c>
      <c r="D184" s="216"/>
      <c r="E184" s="216"/>
      <c r="F184" s="216"/>
      <c r="L184" s="216">
        <v>20403</v>
      </c>
      <c r="M184" s="216">
        <v>310</v>
      </c>
      <c r="N184" s="216" t="str">
        <f t="shared" si="5"/>
        <v>Rural area surrounding centres (central)</v>
      </c>
      <c r="O184" s="216"/>
      <c r="P184" s="216"/>
      <c r="Q184" s="216" t="s">
        <v>185</v>
      </c>
      <c r="R184" s="216" t="s">
        <v>186</v>
      </c>
      <c r="S184" s="216"/>
      <c r="T184" s="216"/>
      <c r="AA184" s="93">
        <v>70714</v>
      </c>
      <c r="AB184" t="s">
        <v>569</v>
      </c>
      <c r="AC184">
        <v>3</v>
      </c>
      <c r="AD184" t="s">
        <v>698</v>
      </c>
      <c r="AH184" t="s">
        <v>566</v>
      </c>
    </row>
    <row r="185" spans="1:34">
      <c r="A185" s="216">
        <v>20405</v>
      </c>
      <c r="B185" s="216">
        <v>3</v>
      </c>
      <c r="C185" s="216" t="str">
        <f t="shared" si="4"/>
        <v>Rural areas / thinly-populated area</v>
      </c>
      <c r="D185" s="216"/>
      <c r="E185" s="216"/>
      <c r="F185" s="216"/>
      <c r="L185" s="216">
        <v>20405</v>
      </c>
      <c r="M185" s="216">
        <v>410</v>
      </c>
      <c r="N185" s="216" t="str">
        <f t="shared" si="5"/>
        <v>Rural area (central)</v>
      </c>
      <c r="O185" s="216"/>
      <c r="P185" s="216"/>
      <c r="Q185" s="216"/>
      <c r="R185" s="216"/>
      <c r="S185" s="216"/>
      <c r="T185" s="216"/>
      <c r="AA185" s="93">
        <v>70715</v>
      </c>
      <c r="AB185" t="s">
        <v>570</v>
      </c>
      <c r="AC185">
        <v>3</v>
      </c>
      <c r="AD185" t="s">
        <v>698</v>
      </c>
      <c r="AH185" t="s">
        <v>567</v>
      </c>
    </row>
    <row r="186" spans="1:34">
      <c r="A186" s="216">
        <v>20409</v>
      </c>
      <c r="B186" s="216">
        <v>3</v>
      </c>
      <c r="C186" s="216" t="str">
        <f t="shared" si="4"/>
        <v>Rural areas / thinly-populated area</v>
      </c>
      <c r="D186" s="216"/>
      <c r="E186" s="216"/>
      <c r="F186" s="216"/>
      <c r="L186" s="216">
        <v>20409</v>
      </c>
      <c r="M186" s="216">
        <v>310</v>
      </c>
      <c r="N186" s="216" t="str">
        <f t="shared" si="5"/>
        <v>Rural area surrounding centres (central)</v>
      </c>
      <c r="O186" s="216"/>
      <c r="P186" s="216"/>
      <c r="Q186" s="216" t="s">
        <v>185</v>
      </c>
      <c r="R186" s="216" t="s">
        <v>186</v>
      </c>
      <c r="S186" s="216"/>
      <c r="T186" s="216"/>
      <c r="AA186" s="93">
        <v>70716</v>
      </c>
      <c r="AB186" t="s">
        <v>196</v>
      </c>
      <c r="AC186">
        <v>4</v>
      </c>
      <c r="AD186" t="s">
        <v>693</v>
      </c>
      <c r="AH186" t="s">
        <v>568</v>
      </c>
    </row>
    <row r="187" spans="1:34">
      <c r="A187" s="216">
        <v>20412</v>
      </c>
      <c r="B187" s="216">
        <v>3</v>
      </c>
      <c r="C187" s="216" t="str">
        <f t="shared" si="4"/>
        <v>Rural areas / thinly-populated area</v>
      </c>
      <c r="D187" s="216"/>
      <c r="E187" s="216"/>
      <c r="F187" s="216"/>
      <c r="L187" s="216">
        <v>20412</v>
      </c>
      <c r="M187" s="216">
        <v>310</v>
      </c>
      <c r="N187" s="216" t="str">
        <f t="shared" si="5"/>
        <v>Rural area surrounding centres (central)</v>
      </c>
      <c r="O187" s="216"/>
      <c r="P187" s="216"/>
      <c r="Q187" s="216" t="s">
        <v>185</v>
      </c>
      <c r="R187" s="216" t="s">
        <v>186</v>
      </c>
      <c r="S187" s="216">
        <v>1</v>
      </c>
      <c r="T187" s="216"/>
      <c r="AA187" s="93">
        <v>70717</v>
      </c>
      <c r="AB187" t="s">
        <v>571</v>
      </c>
      <c r="AC187">
        <v>2</v>
      </c>
      <c r="AD187" t="s">
        <v>699</v>
      </c>
      <c r="AH187" t="s">
        <v>569</v>
      </c>
    </row>
    <row r="188" spans="1:34">
      <c r="A188" s="216">
        <v>20414</v>
      </c>
      <c r="B188" s="216">
        <v>3</v>
      </c>
      <c r="C188" s="216" t="str">
        <f t="shared" si="4"/>
        <v>Rural areas / thinly-populated area</v>
      </c>
      <c r="D188" s="216"/>
      <c r="E188" s="216"/>
      <c r="F188" s="216"/>
      <c r="L188" s="216">
        <v>20414</v>
      </c>
      <c r="M188" s="216">
        <v>310</v>
      </c>
      <c r="N188" s="216" t="str">
        <f t="shared" si="5"/>
        <v>Rural area surrounding centres (central)</v>
      </c>
      <c r="O188" s="216"/>
      <c r="P188" s="216"/>
      <c r="Q188" s="216" t="s">
        <v>185</v>
      </c>
      <c r="R188" s="216" t="s">
        <v>186</v>
      </c>
      <c r="S188" s="216"/>
      <c r="T188" s="216"/>
      <c r="AA188" s="93">
        <v>70718</v>
      </c>
      <c r="AB188" t="s">
        <v>572</v>
      </c>
      <c r="AC188">
        <v>3</v>
      </c>
      <c r="AD188" t="s">
        <v>698</v>
      </c>
      <c r="AH188" t="s">
        <v>570</v>
      </c>
    </row>
    <row r="189" spans="1:34">
      <c r="A189" s="216">
        <v>20415</v>
      </c>
      <c r="B189" s="216">
        <v>3</v>
      </c>
      <c r="C189" s="216" t="str">
        <f t="shared" si="4"/>
        <v>Rural areas / thinly-populated area</v>
      </c>
      <c r="D189" s="216"/>
      <c r="E189" s="216"/>
      <c r="F189" s="216"/>
      <c r="L189" s="216">
        <v>20415</v>
      </c>
      <c r="M189" s="216">
        <v>310</v>
      </c>
      <c r="N189" s="216" t="str">
        <f t="shared" si="5"/>
        <v>Rural area surrounding centres (central)</v>
      </c>
      <c r="O189" s="216"/>
      <c r="P189" s="216"/>
      <c r="Q189" s="216" t="s">
        <v>185</v>
      </c>
      <c r="R189" s="216" t="s">
        <v>186</v>
      </c>
      <c r="S189" s="216">
        <v>1</v>
      </c>
      <c r="T189" s="216"/>
      <c r="AA189" s="93">
        <v>70719</v>
      </c>
      <c r="AB189" t="s">
        <v>573</v>
      </c>
      <c r="AC189">
        <v>4</v>
      </c>
      <c r="AD189" t="s">
        <v>693</v>
      </c>
      <c r="AH189" t="s">
        <v>196</v>
      </c>
    </row>
    <row r="190" spans="1:34">
      <c r="A190" s="216">
        <v>20416</v>
      </c>
      <c r="B190" s="216">
        <v>3</v>
      </c>
      <c r="C190" s="216" t="str">
        <f t="shared" si="4"/>
        <v>Rural areas / thinly-populated area</v>
      </c>
      <c r="D190" s="216"/>
      <c r="E190" s="216"/>
      <c r="F190" s="216"/>
      <c r="L190" s="216">
        <v>20416</v>
      </c>
      <c r="M190" s="216">
        <v>310</v>
      </c>
      <c r="N190" s="216" t="str">
        <f t="shared" si="5"/>
        <v>Rural area surrounding centres (central)</v>
      </c>
      <c r="O190" s="216"/>
      <c r="P190" s="216"/>
      <c r="Q190" s="216" t="s">
        <v>185</v>
      </c>
      <c r="R190" s="216" t="s">
        <v>186</v>
      </c>
      <c r="S190" s="216"/>
      <c r="T190" s="216"/>
      <c r="AA190" s="93">
        <v>70720</v>
      </c>
      <c r="AB190" t="s">
        <v>574</v>
      </c>
      <c r="AC190">
        <v>3</v>
      </c>
      <c r="AD190" t="s">
        <v>698</v>
      </c>
      <c r="AH190" t="s">
        <v>571</v>
      </c>
    </row>
    <row r="191" spans="1:34">
      <c r="A191" s="216">
        <v>20417</v>
      </c>
      <c r="B191" s="216">
        <v>3</v>
      </c>
      <c r="C191" s="216" t="str">
        <f t="shared" si="4"/>
        <v>Rural areas / thinly-populated area</v>
      </c>
      <c r="D191" s="216"/>
      <c r="E191" s="216"/>
      <c r="F191" s="216"/>
      <c r="L191" s="216">
        <v>20417</v>
      </c>
      <c r="M191" s="216">
        <v>101</v>
      </c>
      <c r="N191" s="216" t="str">
        <f t="shared" si="5"/>
        <v>Urban centres (large)</v>
      </c>
      <c r="O191" s="216" t="s">
        <v>185</v>
      </c>
      <c r="P191" s="216" t="s">
        <v>186</v>
      </c>
      <c r="Q191" s="216"/>
      <c r="R191" s="216"/>
      <c r="S191" s="216"/>
      <c r="T191" s="216"/>
      <c r="AA191" s="93">
        <v>70721</v>
      </c>
      <c r="AB191" t="s">
        <v>575</v>
      </c>
      <c r="AC191">
        <v>3</v>
      </c>
      <c r="AD191" t="s">
        <v>698</v>
      </c>
      <c r="AH191" t="s">
        <v>572</v>
      </c>
    </row>
    <row r="192" spans="1:34">
      <c r="A192" s="216">
        <v>20418</v>
      </c>
      <c r="B192" s="216">
        <v>3</v>
      </c>
      <c r="C192" s="216" t="str">
        <f t="shared" si="4"/>
        <v>Rural areas / thinly-populated area</v>
      </c>
      <c r="D192" s="216"/>
      <c r="E192" s="216"/>
      <c r="F192" s="216"/>
      <c r="L192" s="216">
        <v>20418</v>
      </c>
      <c r="M192" s="216">
        <v>310</v>
      </c>
      <c r="N192" s="216" t="str">
        <f t="shared" si="5"/>
        <v>Rural area surrounding centres (central)</v>
      </c>
      <c r="O192" s="216"/>
      <c r="P192" s="216"/>
      <c r="Q192" s="216" t="s">
        <v>185</v>
      </c>
      <c r="R192" s="216" t="s">
        <v>186</v>
      </c>
      <c r="S192" s="216"/>
      <c r="T192" s="216"/>
      <c r="AA192" s="93">
        <v>70723</v>
      </c>
      <c r="AB192" t="s">
        <v>576</v>
      </c>
      <c r="AC192">
        <v>3</v>
      </c>
      <c r="AD192" t="s">
        <v>698</v>
      </c>
      <c r="AH192" t="s">
        <v>573</v>
      </c>
    </row>
    <row r="193" spans="1:34">
      <c r="A193" s="216">
        <v>20419</v>
      </c>
      <c r="B193" s="216">
        <v>3</v>
      </c>
      <c r="C193" s="216" t="str">
        <f t="shared" si="4"/>
        <v>Rural areas / thinly-populated area</v>
      </c>
      <c r="D193" s="216"/>
      <c r="E193" s="216"/>
      <c r="F193" s="216"/>
      <c r="L193" s="216">
        <v>20419</v>
      </c>
      <c r="M193" s="216">
        <v>310</v>
      </c>
      <c r="N193" s="216" t="str">
        <f t="shared" si="5"/>
        <v>Rural area surrounding centres (central)</v>
      </c>
      <c r="O193" s="216"/>
      <c r="P193" s="216"/>
      <c r="Q193" s="216" t="s">
        <v>185</v>
      </c>
      <c r="R193" s="216" t="s">
        <v>186</v>
      </c>
      <c r="S193" s="216">
        <v>1</v>
      </c>
      <c r="T193" s="216"/>
      <c r="AA193" s="93">
        <v>70724</v>
      </c>
      <c r="AB193" t="s">
        <v>577</v>
      </c>
      <c r="AC193">
        <v>2</v>
      </c>
      <c r="AD193" t="s">
        <v>699</v>
      </c>
      <c r="AH193" t="s">
        <v>574</v>
      </c>
    </row>
    <row r="194" spans="1:34">
      <c r="A194" s="216">
        <v>20421</v>
      </c>
      <c r="B194" s="216">
        <v>3</v>
      </c>
      <c r="C194" s="216" t="str">
        <f t="shared" si="4"/>
        <v>Rural areas / thinly-populated area</v>
      </c>
      <c r="D194" s="216"/>
      <c r="E194" s="216"/>
      <c r="F194" s="216"/>
      <c r="L194" s="216">
        <v>20421</v>
      </c>
      <c r="M194" s="216">
        <v>310</v>
      </c>
      <c r="N194" s="216" t="str">
        <f t="shared" si="5"/>
        <v>Rural area surrounding centres (central)</v>
      </c>
      <c r="O194" s="216"/>
      <c r="P194" s="216"/>
      <c r="Q194" s="216" t="s">
        <v>185</v>
      </c>
      <c r="R194" s="216" t="s">
        <v>186</v>
      </c>
      <c r="S194" s="216"/>
      <c r="T194" s="216"/>
      <c r="AA194" s="93">
        <v>70725</v>
      </c>
      <c r="AB194" t="s">
        <v>578</v>
      </c>
      <c r="AC194">
        <v>3</v>
      </c>
      <c r="AD194" t="s">
        <v>698</v>
      </c>
      <c r="AH194" t="s">
        <v>575</v>
      </c>
    </row>
    <row r="195" spans="1:34">
      <c r="A195" s="216">
        <v>20424</v>
      </c>
      <c r="B195" s="216">
        <v>3</v>
      </c>
      <c r="C195" s="216" t="str">
        <f t="shared" si="4"/>
        <v>Rural areas / thinly-populated area</v>
      </c>
      <c r="D195" s="216"/>
      <c r="E195" s="216"/>
      <c r="F195" s="216"/>
      <c r="L195" s="216">
        <v>20424</v>
      </c>
      <c r="M195" s="216">
        <v>310</v>
      </c>
      <c r="N195" s="216" t="str">
        <f t="shared" si="5"/>
        <v>Rural area surrounding centres (central)</v>
      </c>
      <c r="O195" s="216"/>
      <c r="P195" s="216"/>
      <c r="Q195" s="216" t="s">
        <v>185</v>
      </c>
      <c r="R195" s="216" t="s">
        <v>186</v>
      </c>
      <c r="S195" s="216">
        <v>1</v>
      </c>
      <c r="T195" s="216"/>
      <c r="AA195" s="93">
        <v>70726</v>
      </c>
      <c r="AB195" t="s">
        <v>579</v>
      </c>
      <c r="AC195">
        <v>3</v>
      </c>
      <c r="AD195" t="s">
        <v>698</v>
      </c>
      <c r="AH195" t="s">
        <v>576</v>
      </c>
    </row>
    <row r="196" spans="1:34">
      <c r="A196" s="216">
        <v>20425</v>
      </c>
      <c r="B196" s="216">
        <v>3</v>
      </c>
      <c r="C196" s="216" t="str">
        <f t="shared" ref="C196:C259" si="6">VLOOKUP(B196,$F$3:$G$5,2)</f>
        <v>Rural areas / thinly-populated area</v>
      </c>
      <c r="D196" s="216"/>
      <c r="E196" s="216"/>
      <c r="F196" s="216"/>
      <c r="L196" s="216">
        <v>20425</v>
      </c>
      <c r="M196" s="216">
        <v>310</v>
      </c>
      <c r="N196" s="216" t="str">
        <f t="shared" ref="N196:N259" si="7">VLOOKUP(M196,$U$3:$V$13,2)</f>
        <v>Rural area surrounding centres (central)</v>
      </c>
      <c r="O196" s="216"/>
      <c r="P196" s="216"/>
      <c r="Q196" s="216" t="s">
        <v>185</v>
      </c>
      <c r="R196" s="216" t="s">
        <v>186</v>
      </c>
      <c r="S196" s="216"/>
      <c r="T196" s="216"/>
      <c r="AA196" s="93">
        <v>70727</v>
      </c>
      <c r="AB196" t="s">
        <v>580</v>
      </c>
      <c r="AC196">
        <v>3</v>
      </c>
      <c r="AD196" t="s">
        <v>698</v>
      </c>
      <c r="AH196" t="s">
        <v>577</v>
      </c>
    </row>
    <row r="197" spans="1:34">
      <c r="A197" s="216">
        <v>20428</v>
      </c>
      <c r="B197" s="216">
        <v>3</v>
      </c>
      <c r="C197" s="216" t="str">
        <f t="shared" si="6"/>
        <v>Rural areas / thinly-populated area</v>
      </c>
      <c r="D197" s="216"/>
      <c r="E197" s="216"/>
      <c r="F197" s="216"/>
      <c r="L197" s="216">
        <v>20428</v>
      </c>
      <c r="M197" s="216">
        <v>330</v>
      </c>
      <c r="N197" s="216" t="str">
        <f t="shared" si="7"/>
        <v>Rural area surrounding centres (peripheral)</v>
      </c>
      <c r="O197" s="216"/>
      <c r="P197" s="216"/>
      <c r="Q197" s="216" t="s">
        <v>185</v>
      </c>
      <c r="R197" s="216" t="s">
        <v>186</v>
      </c>
      <c r="S197" s="216"/>
      <c r="T197" s="216"/>
      <c r="AA197" s="93">
        <v>70728</v>
      </c>
      <c r="AB197" t="s">
        <v>581</v>
      </c>
      <c r="AC197">
        <v>3</v>
      </c>
      <c r="AD197" t="s">
        <v>698</v>
      </c>
      <c r="AH197" t="s">
        <v>578</v>
      </c>
    </row>
    <row r="198" spans="1:34">
      <c r="A198" s="216">
        <v>20432</v>
      </c>
      <c r="B198" s="216">
        <v>3</v>
      </c>
      <c r="C198" s="216" t="str">
        <f t="shared" si="6"/>
        <v>Rural areas / thinly-populated area</v>
      </c>
      <c r="D198" s="216"/>
      <c r="E198" s="216"/>
      <c r="F198" s="216"/>
      <c r="L198" s="216">
        <v>20432</v>
      </c>
      <c r="M198" s="216">
        <v>410</v>
      </c>
      <c r="N198" s="216" t="str">
        <f t="shared" si="7"/>
        <v>Rural area (central)</v>
      </c>
      <c r="O198" s="216"/>
      <c r="P198" s="216"/>
      <c r="Q198" s="216"/>
      <c r="R198" s="216"/>
      <c r="S198" s="216">
        <v>1</v>
      </c>
      <c r="T198" s="216"/>
      <c r="AA198" s="93">
        <v>70729</v>
      </c>
      <c r="AB198" t="s">
        <v>582</v>
      </c>
      <c r="AC198">
        <v>3</v>
      </c>
      <c r="AD198" t="s">
        <v>698</v>
      </c>
      <c r="AH198" t="s">
        <v>579</v>
      </c>
    </row>
    <row r="199" spans="1:34">
      <c r="A199" s="216">
        <v>20435</v>
      </c>
      <c r="B199" s="216">
        <v>3</v>
      </c>
      <c r="C199" s="216" t="str">
        <f t="shared" si="6"/>
        <v>Rural areas / thinly-populated area</v>
      </c>
      <c r="D199" s="216"/>
      <c r="E199" s="216"/>
      <c r="F199" s="216"/>
      <c r="L199" s="216">
        <v>20435</v>
      </c>
      <c r="M199" s="216">
        <v>310</v>
      </c>
      <c r="N199" s="216" t="str">
        <f t="shared" si="7"/>
        <v>Rural area surrounding centres (central)</v>
      </c>
      <c r="O199" s="216"/>
      <c r="P199" s="216"/>
      <c r="Q199" s="216" t="s">
        <v>185</v>
      </c>
      <c r="R199" s="216" t="s">
        <v>186</v>
      </c>
      <c r="S199" s="216"/>
      <c r="T199" s="216"/>
      <c r="AA199" s="93">
        <v>70731</v>
      </c>
      <c r="AB199" t="s">
        <v>583</v>
      </c>
      <c r="AC199">
        <v>3</v>
      </c>
      <c r="AD199" t="s">
        <v>698</v>
      </c>
      <c r="AH199" t="s">
        <v>580</v>
      </c>
    </row>
    <row r="200" spans="1:34">
      <c r="A200" s="216">
        <v>20441</v>
      </c>
      <c r="B200" s="216">
        <v>3</v>
      </c>
      <c r="C200" s="216" t="str">
        <f t="shared" si="6"/>
        <v>Rural areas / thinly-populated area</v>
      </c>
      <c r="D200" s="216"/>
      <c r="E200" s="216"/>
      <c r="F200" s="216"/>
      <c r="L200" s="216">
        <v>20441</v>
      </c>
      <c r="M200" s="216">
        <v>430</v>
      </c>
      <c r="N200" s="216" t="str">
        <f t="shared" si="7"/>
        <v>Rural area (peripheral)</v>
      </c>
      <c r="O200" s="216"/>
      <c r="P200" s="216"/>
      <c r="Q200" s="216"/>
      <c r="R200" s="216"/>
      <c r="S200" s="216"/>
      <c r="T200" s="216"/>
      <c r="AA200" s="93">
        <v>70732</v>
      </c>
      <c r="AB200" t="s">
        <v>584</v>
      </c>
      <c r="AC200">
        <v>4</v>
      </c>
      <c r="AD200" t="s">
        <v>693</v>
      </c>
      <c r="AH200" t="s">
        <v>581</v>
      </c>
    </row>
    <row r="201" spans="1:34">
      <c r="A201" s="216">
        <v>20442</v>
      </c>
      <c r="B201" s="216">
        <v>3</v>
      </c>
      <c r="C201" s="216" t="str">
        <f t="shared" si="6"/>
        <v>Rural areas / thinly-populated area</v>
      </c>
      <c r="D201" s="216"/>
      <c r="E201" s="216"/>
      <c r="F201" s="216"/>
      <c r="L201" s="216">
        <v>20442</v>
      </c>
      <c r="M201" s="216">
        <v>310</v>
      </c>
      <c r="N201" s="216" t="str">
        <f t="shared" si="7"/>
        <v>Rural area surrounding centres (central)</v>
      </c>
      <c r="O201" s="216"/>
      <c r="P201" s="216"/>
      <c r="Q201" s="216" t="s">
        <v>185</v>
      </c>
      <c r="R201" s="216" t="s">
        <v>186</v>
      </c>
      <c r="S201" s="216"/>
      <c r="T201" s="216"/>
      <c r="AA201" s="93">
        <v>70733</v>
      </c>
      <c r="AB201" t="s">
        <v>585</v>
      </c>
      <c r="AC201">
        <v>3</v>
      </c>
      <c r="AD201" t="s">
        <v>698</v>
      </c>
      <c r="AH201" t="s">
        <v>582</v>
      </c>
    </row>
    <row r="202" spans="1:34">
      <c r="A202" s="216">
        <v>20501</v>
      </c>
      <c r="B202" s="216">
        <v>3</v>
      </c>
      <c r="C202" s="216" t="str">
        <f t="shared" si="6"/>
        <v>Rural areas / thinly-populated area</v>
      </c>
      <c r="D202" s="216"/>
      <c r="E202" s="216"/>
      <c r="F202" s="216"/>
      <c r="L202" s="216">
        <v>20501</v>
      </c>
      <c r="M202" s="216">
        <v>210</v>
      </c>
      <c r="N202" s="216" t="str">
        <f t="shared" si="7"/>
        <v>Regional centres (central)</v>
      </c>
      <c r="O202" s="216" t="s">
        <v>189</v>
      </c>
      <c r="P202" s="216" t="s">
        <v>190</v>
      </c>
      <c r="Q202" s="216"/>
      <c r="R202" s="216"/>
      <c r="S202" s="216">
        <v>1</v>
      </c>
      <c r="T202" s="216"/>
      <c r="AA202" s="93">
        <v>70734</v>
      </c>
      <c r="AB202" t="s">
        <v>586</v>
      </c>
      <c r="AC202">
        <v>4</v>
      </c>
      <c r="AD202" t="s">
        <v>698</v>
      </c>
      <c r="AH202" t="s">
        <v>583</v>
      </c>
    </row>
    <row r="203" spans="1:34">
      <c r="A203" s="216">
        <v>20502</v>
      </c>
      <c r="B203" s="216">
        <v>3</v>
      </c>
      <c r="C203" s="216" t="str">
        <f t="shared" si="6"/>
        <v>Rural areas / thinly-populated area</v>
      </c>
      <c r="D203" s="216"/>
      <c r="E203" s="216"/>
      <c r="F203" s="216"/>
      <c r="L203" s="216">
        <v>20502</v>
      </c>
      <c r="M203" s="216">
        <v>410</v>
      </c>
      <c r="N203" s="216" t="str">
        <f t="shared" si="7"/>
        <v>Rural area (central)</v>
      </c>
      <c r="O203" s="216"/>
      <c r="P203" s="216"/>
      <c r="Q203" s="216"/>
      <c r="R203" s="216"/>
      <c r="S203" s="216"/>
      <c r="T203" s="216"/>
      <c r="AA203" s="93">
        <v>70735</v>
      </c>
      <c r="AB203" t="s">
        <v>587</v>
      </c>
      <c r="AC203">
        <v>3</v>
      </c>
      <c r="AD203" t="s">
        <v>698</v>
      </c>
      <c r="AH203" t="s">
        <v>584</v>
      </c>
    </row>
    <row r="204" spans="1:34">
      <c r="A204" s="216">
        <v>20503</v>
      </c>
      <c r="B204" s="216">
        <v>3</v>
      </c>
      <c r="C204" s="216" t="str">
        <f t="shared" si="6"/>
        <v>Rural areas / thinly-populated area</v>
      </c>
      <c r="D204" s="216"/>
      <c r="E204" s="216"/>
      <c r="F204" s="216"/>
      <c r="L204" s="216">
        <v>20503</v>
      </c>
      <c r="M204" s="216">
        <v>430</v>
      </c>
      <c r="N204" s="216" t="str">
        <f t="shared" si="7"/>
        <v>Rural area (peripheral)</v>
      </c>
      <c r="O204" s="216"/>
      <c r="P204" s="216"/>
      <c r="Q204" s="216"/>
      <c r="R204" s="216"/>
      <c r="S204" s="216"/>
      <c r="T204" s="216"/>
      <c r="AA204" s="93">
        <v>70801</v>
      </c>
      <c r="AB204" t="s">
        <v>589</v>
      </c>
      <c r="AC204">
        <v>3</v>
      </c>
      <c r="AD204" t="s">
        <v>698</v>
      </c>
      <c r="AH204" t="s">
        <v>585</v>
      </c>
    </row>
    <row r="205" spans="1:34">
      <c r="A205" s="216">
        <v>20504</v>
      </c>
      <c r="B205" s="216">
        <v>3</v>
      </c>
      <c r="C205" s="216" t="str">
        <f t="shared" si="6"/>
        <v>Rural areas / thinly-populated area</v>
      </c>
      <c r="D205" s="216"/>
      <c r="E205" s="216"/>
      <c r="F205" s="216"/>
      <c r="L205" s="216">
        <v>20504</v>
      </c>
      <c r="M205" s="216">
        <v>410</v>
      </c>
      <c r="N205" s="216" t="str">
        <f t="shared" si="7"/>
        <v>Rural area (central)</v>
      </c>
      <c r="O205" s="216"/>
      <c r="P205" s="216"/>
      <c r="Q205" s="216"/>
      <c r="R205" s="216"/>
      <c r="S205" s="216"/>
      <c r="T205" s="216"/>
      <c r="AA205" s="93">
        <v>70802</v>
      </c>
      <c r="AB205" t="s">
        <v>590</v>
      </c>
      <c r="AC205">
        <v>3</v>
      </c>
      <c r="AD205" t="s">
        <v>698</v>
      </c>
      <c r="AH205" t="s">
        <v>586</v>
      </c>
    </row>
    <row r="206" spans="1:34">
      <c r="A206" s="216">
        <v>20505</v>
      </c>
      <c r="B206" s="216">
        <v>3</v>
      </c>
      <c r="C206" s="216" t="str">
        <f t="shared" si="6"/>
        <v>Rural areas / thinly-populated area</v>
      </c>
      <c r="D206" s="216"/>
      <c r="E206" s="216"/>
      <c r="F206" s="216"/>
      <c r="L206" s="216">
        <v>20505</v>
      </c>
      <c r="M206" s="216">
        <v>410</v>
      </c>
      <c r="N206" s="216" t="str">
        <f t="shared" si="7"/>
        <v>Rural area (central)</v>
      </c>
      <c r="O206" s="216"/>
      <c r="P206" s="216"/>
      <c r="Q206" s="216"/>
      <c r="R206" s="216"/>
      <c r="S206" s="216"/>
      <c r="T206" s="216"/>
      <c r="AA206" s="93">
        <v>70803</v>
      </c>
      <c r="AB206" t="s">
        <v>591</v>
      </c>
      <c r="AC206">
        <v>2</v>
      </c>
      <c r="AD206" t="s">
        <v>699</v>
      </c>
      <c r="AH206" t="s">
        <v>587</v>
      </c>
    </row>
    <row r="207" spans="1:34">
      <c r="A207" s="216">
        <v>20506</v>
      </c>
      <c r="B207" s="216">
        <v>3</v>
      </c>
      <c r="C207" s="216" t="str">
        <f t="shared" si="6"/>
        <v>Rural areas / thinly-populated area</v>
      </c>
      <c r="D207" s="216"/>
      <c r="E207" s="216"/>
      <c r="F207" s="216"/>
      <c r="L207" s="216">
        <v>20506</v>
      </c>
      <c r="M207" s="216">
        <v>430</v>
      </c>
      <c r="N207" s="216" t="str">
        <f t="shared" si="7"/>
        <v>Rural area (peripheral)</v>
      </c>
      <c r="O207" s="216"/>
      <c r="P207" s="216"/>
      <c r="Q207" s="216"/>
      <c r="R207" s="216"/>
      <c r="S207" s="216"/>
      <c r="T207" s="216"/>
      <c r="AA207" s="93">
        <v>70804</v>
      </c>
      <c r="AB207" t="s">
        <v>592</v>
      </c>
      <c r="AC207">
        <v>3</v>
      </c>
      <c r="AD207" t="s">
        <v>698</v>
      </c>
      <c r="AH207" t="s">
        <v>589</v>
      </c>
    </row>
    <row r="208" spans="1:34">
      <c r="A208" s="216">
        <v>20508</v>
      </c>
      <c r="B208" s="216">
        <v>3</v>
      </c>
      <c r="C208" s="216" t="str">
        <f t="shared" si="6"/>
        <v>Rural areas / thinly-populated area</v>
      </c>
      <c r="D208" s="216"/>
      <c r="E208" s="216"/>
      <c r="F208" s="216"/>
      <c r="L208" s="216">
        <v>20508</v>
      </c>
      <c r="M208" s="216">
        <v>410</v>
      </c>
      <c r="N208" s="216" t="str">
        <f t="shared" si="7"/>
        <v>Rural area (central)</v>
      </c>
      <c r="O208" s="216"/>
      <c r="P208" s="216"/>
      <c r="Q208" s="216"/>
      <c r="R208" s="216"/>
      <c r="S208" s="216"/>
      <c r="T208" s="216"/>
      <c r="AA208" s="93">
        <v>70805</v>
      </c>
      <c r="AB208" t="s">
        <v>593</v>
      </c>
      <c r="AC208">
        <v>4</v>
      </c>
      <c r="AD208" t="s">
        <v>693</v>
      </c>
      <c r="AH208" t="s">
        <v>590</v>
      </c>
    </row>
    <row r="209" spans="1:34">
      <c r="A209" s="216">
        <v>20509</v>
      </c>
      <c r="B209" s="216">
        <v>3</v>
      </c>
      <c r="C209" s="216" t="str">
        <f t="shared" si="6"/>
        <v>Rural areas / thinly-populated area</v>
      </c>
      <c r="D209" s="216"/>
      <c r="E209" s="216"/>
      <c r="F209" s="216"/>
      <c r="L209" s="216">
        <v>20509</v>
      </c>
      <c r="M209" s="216">
        <v>410</v>
      </c>
      <c r="N209" s="216" t="str">
        <f t="shared" si="7"/>
        <v>Rural area (central)</v>
      </c>
      <c r="O209" s="216"/>
      <c r="P209" s="216"/>
      <c r="Q209" s="216"/>
      <c r="R209" s="216"/>
      <c r="S209" s="216"/>
      <c r="T209" s="216"/>
      <c r="AA209" s="93">
        <v>70806</v>
      </c>
      <c r="AB209" t="s">
        <v>594</v>
      </c>
      <c r="AC209">
        <v>4</v>
      </c>
      <c r="AD209" t="s">
        <v>693</v>
      </c>
      <c r="AH209" t="s">
        <v>591</v>
      </c>
    </row>
    <row r="210" spans="1:34">
      <c r="A210" s="216">
        <v>20511</v>
      </c>
      <c r="B210" s="216">
        <v>3</v>
      </c>
      <c r="C210" s="216" t="str">
        <f t="shared" si="6"/>
        <v>Rural areas / thinly-populated area</v>
      </c>
      <c r="D210" s="216"/>
      <c r="E210" s="216"/>
      <c r="F210" s="216"/>
      <c r="L210" s="216">
        <v>20511</v>
      </c>
      <c r="M210" s="216">
        <v>420</v>
      </c>
      <c r="N210" s="216" t="str">
        <f t="shared" si="7"/>
        <v>Rural area (intermdiate)</v>
      </c>
      <c r="O210" s="216"/>
      <c r="P210" s="216"/>
      <c r="Q210" s="216"/>
      <c r="R210" s="216"/>
      <c r="S210" s="216"/>
      <c r="T210" s="216"/>
      <c r="AA210" s="93">
        <v>70807</v>
      </c>
      <c r="AB210" t="s">
        <v>595</v>
      </c>
      <c r="AC210">
        <v>2</v>
      </c>
      <c r="AD210" t="s">
        <v>699</v>
      </c>
      <c r="AH210" t="s">
        <v>592</v>
      </c>
    </row>
    <row r="211" spans="1:34">
      <c r="A211" s="216">
        <v>20512</v>
      </c>
      <c r="B211" s="216">
        <v>3</v>
      </c>
      <c r="C211" s="216" t="str">
        <f t="shared" si="6"/>
        <v>Rural areas / thinly-populated area</v>
      </c>
      <c r="D211" s="216"/>
      <c r="E211" s="216"/>
      <c r="F211" s="216"/>
      <c r="L211" s="216">
        <v>20512</v>
      </c>
      <c r="M211" s="216">
        <v>410</v>
      </c>
      <c r="N211" s="216" t="str">
        <f t="shared" si="7"/>
        <v>Rural area (central)</v>
      </c>
      <c r="O211" s="216"/>
      <c r="P211" s="216"/>
      <c r="Q211" s="216"/>
      <c r="R211" s="216"/>
      <c r="S211" s="216"/>
      <c r="T211" s="216"/>
      <c r="AA211" s="93">
        <v>70808</v>
      </c>
      <c r="AB211" t="s">
        <v>596</v>
      </c>
      <c r="AC211">
        <v>3</v>
      </c>
      <c r="AD211" t="s">
        <v>698</v>
      </c>
      <c r="AH211" t="s">
        <v>593</v>
      </c>
    </row>
    <row r="212" spans="1:34">
      <c r="A212" s="216">
        <v>20513</v>
      </c>
      <c r="B212" s="216">
        <v>3</v>
      </c>
      <c r="C212" s="216" t="str">
        <f t="shared" si="6"/>
        <v>Rural areas / thinly-populated area</v>
      </c>
      <c r="D212" s="216"/>
      <c r="E212" s="216"/>
      <c r="F212" s="216"/>
      <c r="L212" s="216">
        <v>20513</v>
      </c>
      <c r="M212" s="216">
        <v>410</v>
      </c>
      <c r="N212" s="216" t="str">
        <f t="shared" si="7"/>
        <v>Rural area (central)</v>
      </c>
      <c r="O212" s="216"/>
      <c r="P212" s="216"/>
      <c r="Q212" s="216"/>
      <c r="R212" s="216"/>
      <c r="S212" s="216"/>
      <c r="T212" s="216"/>
      <c r="AA212" s="93">
        <v>70809</v>
      </c>
      <c r="AB212" t="s">
        <v>597</v>
      </c>
      <c r="AC212">
        <v>3</v>
      </c>
      <c r="AD212" t="s">
        <v>698</v>
      </c>
      <c r="AH212" t="s">
        <v>594</v>
      </c>
    </row>
    <row r="213" spans="1:34">
      <c r="A213" s="216">
        <v>20515</v>
      </c>
      <c r="B213" s="216">
        <v>3</v>
      </c>
      <c r="C213" s="216" t="str">
        <f t="shared" si="6"/>
        <v>Rural areas / thinly-populated area</v>
      </c>
      <c r="D213" s="216"/>
      <c r="E213" s="216"/>
      <c r="F213" s="216"/>
      <c r="L213" s="216">
        <v>20515</v>
      </c>
      <c r="M213" s="216">
        <v>410</v>
      </c>
      <c r="N213" s="216" t="str">
        <f t="shared" si="7"/>
        <v>Rural area (central)</v>
      </c>
      <c r="O213" s="216"/>
      <c r="P213" s="216"/>
      <c r="Q213" s="216"/>
      <c r="R213" s="216"/>
      <c r="S213" s="216"/>
      <c r="T213" s="216"/>
      <c r="AA213" s="93">
        <v>70810</v>
      </c>
      <c r="AB213" t="s">
        <v>598</v>
      </c>
      <c r="AC213">
        <v>3</v>
      </c>
      <c r="AD213" t="s">
        <v>698</v>
      </c>
      <c r="AH213" t="s">
        <v>595</v>
      </c>
    </row>
    <row r="214" spans="1:34">
      <c r="A214" s="216">
        <v>20518</v>
      </c>
      <c r="B214" s="216">
        <v>3</v>
      </c>
      <c r="C214" s="216" t="str">
        <f t="shared" si="6"/>
        <v>Rural areas / thinly-populated area</v>
      </c>
      <c r="D214" s="216"/>
      <c r="E214" s="216"/>
      <c r="F214" s="216"/>
      <c r="L214" s="216">
        <v>20518</v>
      </c>
      <c r="M214" s="216">
        <v>430</v>
      </c>
      <c r="N214" s="216" t="str">
        <f t="shared" si="7"/>
        <v>Rural area (peripheral)</v>
      </c>
      <c r="O214" s="216"/>
      <c r="P214" s="216"/>
      <c r="Q214" s="216"/>
      <c r="R214" s="216"/>
      <c r="S214" s="216"/>
      <c r="T214" s="216"/>
      <c r="AA214" s="93">
        <v>70811</v>
      </c>
      <c r="AB214" t="s">
        <v>599</v>
      </c>
      <c r="AC214">
        <v>2</v>
      </c>
      <c r="AD214" t="s">
        <v>699</v>
      </c>
      <c r="AH214" t="s">
        <v>596</v>
      </c>
    </row>
    <row r="215" spans="1:34">
      <c r="A215" s="216">
        <v>20519</v>
      </c>
      <c r="B215" s="216">
        <v>3</v>
      </c>
      <c r="C215" s="216" t="str">
        <f t="shared" si="6"/>
        <v>Rural areas / thinly-populated area</v>
      </c>
      <c r="D215" s="216"/>
      <c r="E215" s="216"/>
      <c r="F215" s="216"/>
      <c r="L215" s="216">
        <v>20519</v>
      </c>
      <c r="M215" s="216">
        <v>410</v>
      </c>
      <c r="N215" s="216" t="str">
        <f t="shared" si="7"/>
        <v>Rural area (central)</v>
      </c>
      <c r="O215" s="216"/>
      <c r="P215" s="216"/>
      <c r="Q215" s="216"/>
      <c r="R215" s="216"/>
      <c r="S215" s="216"/>
      <c r="T215" s="216"/>
      <c r="AA215" s="93">
        <v>70812</v>
      </c>
      <c r="AB215" t="s">
        <v>600</v>
      </c>
      <c r="AC215">
        <v>3</v>
      </c>
      <c r="AD215" t="s">
        <v>698</v>
      </c>
      <c r="AH215" t="s">
        <v>597</v>
      </c>
    </row>
    <row r="216" spans="1:34">
      <c r="A216" s="216">
        <v>20520</v>
      </c>
      <c r="B216" s="216">
        <v>3</v>
      </c>
      <c r="C216" s="216" t="str">
        <f t="shared" si="6"/>
        <v>Rural areas / thinly-populated area</v>
      </c>
      <c r="D216" s="216"/>
      <c r="E216" s="216"/>
      <c r="F216" s="216"/>
      <c r="L216" s="216">
        <v>20520</v>
      </c>
      <c r="M216" s="216">
        <v>410</v>
      </c>
      <c r="N216" s="216" t="str">
        <f t="shared" si="7"/>
        <v>Rural area (central)</v>
      </c>
      <c r="O216" s="216"/>
      <c r="P216" s="216"/>
      <c r="Q216" s="216"/>
      <c r="R216" s="216"/>
      <c r="S216" s="216"/>
      <c r="T216" s="216"/>
      <c r="AA216" s="93">
        <v>70813</v>
      </c>
      <c r="AB216" t="s">
        <v>601</v>
      </c>
      <c r="AC216">
        <v>3</v>
      </c>
      <c r="AD216" t="s">
        <v>698</v>
      </c>
      <c r="AH216" t="s">
        <v>598</v>
      </c>
    </row>
    <row r="217" spans="1:34">
      <c r="A217" s="216">
        <v>20523</v>
      </c>
      <c r="B217" s="216">
        <v>3</v>
      </c>
      <c r="C217" s="216" t="str">
        <f t="shared" si="6"/>
        <v>Rural areas / thinly-populated area</v>
      </c>
      <c r="D217" s="216"/>
      <c r="E217" s="216"/>
      <c r="F217" s="216"/>
      <c r="L217" s="216">
        <v>20523</v>
      </c>
      <c r="M217" s="216">
        <v>410</v>
      </c>
      <c r="N217" s="216" t="str">
        <f t="shared" si="7"/>
        <v>Rural area (central)</v>
      </c>
      <c r="O217" s="216"/>
      <c r="P217" s="216"/>
      <c r="Q217" s="216"/>
      <c r="R217" s="216"/>
      <c r="S217" s="216"/>
      <c r="T217" s="216"/>
      <c r="AA217" s="93">
        <v>70814</v>
      </c>
      <c r="AB217" t="s">
        <v>602</v>
      </c>
      <c r="AC217">
        <v>3</v>
      </c>
      <c r="AD217" t="s">
        <v>698</v>
      </c>
      <c r="AH217" t="s">
        <v>599</v>
      </c>
    </row>
    <row r="218" spans="1:34">
      <c r="A218" s="216">
        <v>20527</v>
      </c>
      <c r="B218" s="216">
        <v>2</v>
      </c>
      <c r="C218" s="216" t="str">
        <f t="shared" si="6"/>
        <v>Towns and suburbs / intermediate density area</v>
      </c>
      <c r="D218" s="216"/>
      <c r="E218" s="216"/>
      <c r="F218" s="216"/>
      <c r="L218" s="216">
        <v>20527</v>
      </c>
      <c r="M218" s="216">
        <v>103</v>
      </c>
      <c r="N218" s="216" t="str">
        <f t="shared" si="7"/>
        <v>Urban centres (small)</v>
      </c>
      <c r="O218" s="216" t="s">
        <v>191</v>
      </c>
      <c r="P218" s="216" t="s">
        <v>192</v>
      </c>
      <c r="Q218" s="216"/>
      <c r="R218" s="216"/>
      <c r="S218" s="216"/>
      <c r="T218" s="216"/>
      <c r="AA218" s="93">
        <v>70815</v>
      </c>
      <c r="AB218" t="s">
        <v>603</v>
      </c>
      <c r="AC218">
        <v>3</v>
      </c>
      <c r="AD218" t="s">
        <v>698</v>
      </c>
      <c r="AH218" t="s">
        <v>600</v>
      </c>
    </row>
    <row r="219" spans="1:34">
      <c r="A219" s="216">
        <v>20530</v>
      </c>
      <c r="B219" s="216">
        <v>3</v>
      </c>
      <c r="C219" s="216" t="str">
        <f t="shared" si="6"/>
        <v>Rural areas / thinly-populated area</v>
      </c>
      <c r="D219" s="216"/>
      <c r="E219" s="216"/>
      <c r="F219" s="216"/>
      <c r="L219" s="216">
        <v>20530</v>
      </c>
      <c r="M219" s="216">
        <v>410</v>
      </c>
      <c r="N219" s="216" t="str">
        <f t="shared" si="7"/>
        <v>Rural area (central)</v>
      </c>
      <c r="O219" s="216"/>
      <c r="P219" s="216"/>
      <c r="Q219" s="216"/>
      <c r="R219" s="216"/>
      <c r="S219" s="216"/>
      <c r="T219" s="216"/>
      <c r="AA219" s="93">
        <v>70816</v>
      </c>
      <c r="AB219" t="s">
        <v>604</v>
      </c>
      <c r="AC219">
        <v>4</v>
      </c>
      <c r="AD219" t="s">
        <v>693</v>
      </c>
      <c r="AH219" t="s">
        <v>601</v>
      </c>
    </row>
    <row r="220" spans="1:34">
      <c r="A220" s="216">
        <v>20531</v>
      </c>
      <c r="B220" s="216">
        <v>3</v>
      </c>
      <c r="C220" s="216" t="str">
        <f t="shared" si="6"/>
        <v>Rural areas / thinly-populated area</v>
      </c>
      <c r="D220" s="216"/>
      <c r="E220" s="216"/>
      <c r="F220" s="216"/>
      <c r="L220" s="216">
        <v>20531</v>
      </c>
      <c r="M220" s="216">
        <v>430</v>
      </c>
      <c r="N220" s="216" t="str">
        <f t="shared" si="7"/>
        <v>Rural area (peripheral)</v>
      </c>
      <c r="O220" s="216"/>
      <c r="P220" s="216"/>
      <c r="Q220" s="216"/>
      <c r="R220" s="216"/>
      <c r="S220" s="216"/>
      <c r="T220" s="216"/>
      <c r="AA220" s="93">
        <v>70817</v>
      </c>
      <c r="AB220" t="s">
        <v>605</v>
      </c>
      <c r="AC220">
        <v>3</v>
      </c>
      <c r="AD220" t="s">
        <v>698</v>
      </c>
      <c r="AH220" t="s">
        <v>602</v>
      </c>
    </row>
    <row r="221" spans="1:34">
      <c r="A221" s="216">
        <v>20534</v>
      </c>
      <c r="B221" s="216">
        <v>3</v>
      </c>
      <c r="C221" s="216" t="str">
        <f t="shared" si="6"/>
        <v>Rural areas / thinly-populated area</v>
      </c>
      <c r="D221" s="216"/>
      <c r="E221" s="216"/>
      <c r="F221" s="216"/>
      <c r="L221" s="216">
        <v>20534</v>
      </c>
      <c r="M221" s="216">
        <v>410</v>
      </c>
      <c r="N221" s="216" t="str">
        <f t="shared" si="7"/>
        <v>Rural area (central)</v>
      </c>
      <c r="O221" s="216"/>
      <c r="P221" s="216"/>
      <c r="Q221" s="216"/>
      <c r="R221" s="216"/>
      <c r="S221" s="216"/>
      <c r="T221" s="216"/>
      <c r="AA221" s="93">
        <v>70818</v>
      </c>
      <c r="AB221" t="s">
        <v>606</v>
      </c>
      <c r="AC221">
        <v>3</v>
      </c>
      <c r="AD221" t="s">
        <v>698</v>
      </c>
      <c r="AH221" t="s">
        <v>603</v>
      </c>
    </row>
    <row r="222" spans="1:34">
      <c r="A222" s="216">
        <v>20601</v>
      </c>
      <c r="B222" s="216">
        <v>3</v>
      </c>
      <c r="C222" s="216" t="str">
        <f t="shared" si="6"/>
        <v>Rural areas / thinly-populated area</v>
      </c>
      <c r="D222" s="216"/>
      <c r="E222" s="216"/>
      <c r="F222" s="216"/>
      <c r="L222" s="216">
        <v>20601</v>
      </c>
      <c r="M222" s="216">
        <v>430</v>
      </c>
      <c r="N222" s="216" t="str">
        <f t="shared" si="7"/>
        <v>Rural area (peripheral)</v>
      </c>
      <c r="O222" s="216"/>
      <c r="P222" s="216"/>
      <c r="Q222" s="216"/>
      <c r="R222" s="216"/>
      <c r="S222" s="216">
        <v>1</v>
      </c>
      <c r="T222" s="216"/>
      <c r="AA222" s="93">
        <v>70819</v>
      </c>
      <c r="AB222" t="s">
        <v>607</v>
      </c>
      <c r="AC222">
        <v>3</v>
      </c>
      <c r="AD222" t="s">
        <v>698</v>
      </c>
      <c r="AH222" t="s">
        <v>604</v>
      </c>
    </row>
    <row r="223" spans="1:34">
      <c r="A223" s="216">
        <v>20602</v>
      </c>
      <c r="B223" s="216">
        <v>3</v>
      </c>
      <c r="C223" s="216" t="str">
        <f t="shared" si="6"/>
        <v>Rural areas / thinly-populated area</v>
      </c>
      <c r="D223" s="216"/>
      <c r="E223" s="216"/>
      <c r="F223" s="216"/>
      <c r="L223" s="216">
        <v>20602</v>
      </c>
      <c r="M223" s="216">
        <v>310</v>
      </c>
      <c r="N223" s="216" t="str">
        <f t="shared" si="7"/>
        <v>Rural area surrounding centres (central)</v>
      </c>
      <c r="O223" s="216"/>
      <c r="P223" s="216"/>
      <c r="Q223" s="216" t="s">
        <v>193</v>
      </c>
      <c r="R223" s="216" t="s">
        <v>194</v>
      </c>
      <c r="S223" s="216"/>
      <c r="T223" s="216"/>
      <c r="AA223" s="93">
        <v>70820</v>
      </c>
      <c r="AB223" t="s">
        <v>608</v>
      </c>
      <c r="AC223">
        <v>4</v>
      </c>
      <c r="AD223" t="s">
        <v>693</v>
      </c>
      <c r="AH223" t="s">
        <v>605</v>
      </c>
    </row>
    <row r="224" spans="1:34">
      <c r="A224" s="216">
        <v>20603</v>
      </c>
      <c r="B224" s="216">
        <v>3</v>
      </c>
      <c r="C224" s="216" t="str">
        <f t="shared" si="6"/>
        <v>Rural areas / thinly-populated area</v>
      </c>
      <c r="D224" s="216"/>
      <c r="E224" s="216"/>
      <c r="F224" s="216"/>
      <c r="L224" s="216">
        <v>20603</v>
      </c>
      <c r="M224" s="216">
        <v>430</v>
      </c>
      <c r="N224" s="216" t="str">
        <f t="shared" si="7"/>
        <v>Rural area (peripheral)</v>
      </c>
      <c r="O224" s="216"/>
      <c r="P224" s="216"/>
      <c r="Q224" s="216"/>
      <c r="R224" s="216"/>
      <c r="S224" s="216">
        <v>1</v>
      </c>
      <c r="T224" s="216"/>
      <c r="AA224" s="93">
        <v>70821</v>
      </c>
      <c r="AB224" t="s">
        <v>609</v>
      </c>
      <c r="AC224">
        <v>2</v>
      </c>
      <c r="AD224" t="s">
        <v>699</v>
      </c>
      <c r="AH224" t="s">
        <v>606</v>
      </c>
    </row>
    <row r="225" spans="1:34">
      <c r="A225" s="216">
        <v>20604</v>
      </c>
      <c r="B225" s="216">
        <v>3</v>
      </c>
      <c r="C225" s="216" t="str">
        <f t="shared" si="6"/>
        <v>Rural areas / thinly-populated area</v>
      </c>
      <c r="D225" s="216"/>
      <c r="E225" s="216"/>
      <c r="F225" s="216"/>
      <c r="L225" s="216">
        <v>20604</v>
      </c>
      <c r="M225" s="216">
        <v>410</v>
      </c>
      <c r="N225" s="216" t="str">
        <f t="shared" si="7"/>
        <v>Rural area (central)</v>
      </c>
      <c r="O225" s="216"/>
      <c r="P225" s="216"/>
      <c r="Q225" s="216"/>
      <c r="R225" s="216"/>
      <c r="S225" s="216"/>
      <c r="T225" s="216"/>
      <c r="AA225" s="93">
        <v>70822</v>
      </c>
      <c r="AB225" t="s">
        <v>610</v>
      </c>
      <c r="AC225">
        <v>3</v>
      </c>
      <c r="AD225" t="s">
        <v>698</v>
      </c>
      <c r="AH225" t="s">
        <v>607</v>
      </c>
    </row>
    <row r="226" spans="1:34">
      <c r="A226" s="216">
        <v>20605</v>
      </c>
      <c r="B226" s="216">
        <v>3</v>
      </c>
      <c r="C226" s="216" t="str">
        <f t="shared" si="6"/>
        <v>Rural areas / thinly-populated area</v>
      </c>
      <c r="D226" s="216"/>
      <c r="E226" s="216"/>
      <c r="F226" s="216"/>
      <c r="L226" s="216">
        <v>20605</v>
      </c>
      <c r="M226" s="216">
        <v>430</v>
      </c>
      <c r="N226" s="216" t="str">
        <f t="shared" si="7"/>
        <v>Rural area (peripheral)</v>
      </c>
      <c r="O226" s="216"/>
      <c r="P226" s="216"/>
      <c r="Q226" s="216"/>
      <c r="R226" s="216"/>
      <c r="S226" s="216"/>
      <c r="T226" s="216"/>
      <c r="AA226" s="93">
        <v>70823</v>
      </c>
      <c r="AB226" t="s">
        <v>611</v>
      </c>
      <c r="AC226">
        <v>3</v>
      </c>
      <c r="AD226" t="s">
        <v>698</v>
      </c>
      <c r="AH226" t="s">
        <v>608</v>
      </c>
    </row>
    <row r="227" spans="1:34">
      <c r="A227" s="216">
        <v>20607</v>
      </c>
      <c r="B227" s="216">
        <v>3</v>
      </c>
      <c r="C227" s="216" t="str">
        <f t="shared" si="6"/>
        <v>Rural areas / thinly-populated area</v>
      </c>
      <c r="D227" s="216"/>
      <c r="E227" s="216"/>
      <c r="F227" s="216"/>
      <c r="L227" s="216">
        <v>20607</v>
      </c>
      <c r="M227" s="216">
        <v>430</v>
      </c>
      <c r="N227" s="216" t="str">
        <f t="shared" si="7"/>
        <v>Rural area (peripheral)</v>
      </c>
      <c r="O227" s="216"/>
      <c r="P227" s="216"/>
      <c r="Q227" s="216"/>
      <c r="R227" s="216"/>
      <c r="S227" s="216">
        <v>1</v>
      </c>
      <c r="T227" s="216"/>
      <c r="AA227" s="93">
        <v>70824</v>
      </c>
      <c r="AB227" t="s">
        <v>612</v>
      </c>
      <c r="AC227">
        <v>3</v>
      </c>
      <c r="AD227" t="s">
        <v>698</v>
      </c>
      <c r="AH227" t="s">
        <v>609</v>
      </c>
    </row>
    <row r="228" spans="1:34">
      <c r="A228" s="216">
        <v>20608</v>
      </c>
      <c r="B228" s="216">
        <v>3</v>
      </c>
      <c r="C228" s="216" t="str">
        <f t="shared" si="6"/>
        <v>Rural areas / thinly-populated area</v>
      </c>
      <c r="D228" s="216"/>
      <c r="E228" s="216"/>
      <c r="F228" s="216"/>
      <c r="L228" s="216">
        <v>20608</v>
      </c>
      <c r="M228" s="216">
        <v>410</v>
      </c>
      <c r="N228" s="216" t="str">
        <f t="shared" si="7"/>
        <v>Rural area (central)</v>
      </c>
      <c r="O228" s="216"/>
      <c r="P228" s="216"/>
      <c r="Q228" s="216"/>
      <c r="R228" s="216"/>
      <c r="S228" s="216"/>
      <c r="T228" s="216"/>
      <c r="AA228" s="93">
        <v>70825</v>
      </c>
      <c r="AB228" t="s">
        <v>613</v>
      </c>
      <c r="AC228">
        <v>3</v>
      </c>
      <c r="AD228" t="s">
        <v>698</v>
      </c>
      <c r="AH228" t="s">
        <v>610</v>
      </c>
    </row>
    <row r="229" spans="1:34">
      <c r="A229" s="216">
        <v>20609</v>
      </c>
      <c r="B229" s="216">
        <v>3</v>
      </c>
      <c r="C229" s="216" t="str">
        <f t="shared" si="6"/>
        <v>Rural areas / thinly-populated area</v>
      </c>
      <c r="D229" s="216"/>
      <c r="E229" s="216"/>
      <c r="F229" s="216"/>
      <c r="L229" s="216">
        <v>20609</v>
      </c>
      <c r="M229" s="216">
        <v>410</v>
      </c>
      <c r="N229" s="216" t="str">
        <f t="shared" si="7"/>
        <v>Rural area (central)</v>
      </c>
      <c r="O229" s="216"/>
      <c r="P229" s="216"/>
      <c r="Q229" s="216"/>
      <c r="R229" s="216"/>
      <c r="S229" s="216"/>
      <c r="T229" s="216"/>
      <c r="AA229" s="93">
        <v>70826</v>
      </c>
      <c r="AB229" t="s">
        <v>614</v>
      </c>
      <c r="AC229">
        <v>4</v>
      </c>
      <c r="AD229" t="s">
        <v>693</v>
      </c>
      <c r="AH229" t="s">
        <v>611</v>
      </c>
    </row>
    <row r="230" spans="1:34">
      <c r="A230" s="216">
        <v>20610</v>
      </c>
      <c r="B230" s="216">
        <v>3</v>
      </c>
      <c r="C230" s="216" t="str">
        <f t="shared" si="6"/>
        <v>Rural areas / thinly-populated area</v>
      </c>
      <c r="D230" s="216"/>
      <c r="E230" s="216"/>
      <c r="F230" s="216"/>
      <c r="L230" s="216">
        <v>20610</v>
      </c>
      <c r="M230" s="216">
        <v>430</v>
      </c>
      <c r="N230" s="216" t="str">
        <f t="shared" si="7"/>
        <v>Rural area (peripheral)</v>
      </c>
      <c r="O230" s="216"/>
      <c r="P230" s="216"/>
      <c r="Q230" s="216"/>
      <c r="R230" s="216"/>
      <c r="S230" s="216">
        <v>1</v>
      </c>
      <c r="T230" s="216"/>
      <c r="AA230" s="93">
        <v>70827</v>
      </c>
      <c r="AB230" t="s">
        <v>615</v>
      </c>
      <c r="AC230">
        <v>3</v>
      </c>
      <c r="AD230" t="s">
        <v>698</v>
      </c>
      <c r="AH230" t="s">
        <v>612</v>
      </c>
    </row>
    <row r="231" spans="1:34">
      <c r="A231" s="216">
        <v>20611</v>
      </c>
      <c r="B231" s="216">
        <v>3</v>
      </c>
      <c r="C231" s="216" t="str">
        <f t="shared" si="6"/>
        <v>Rural areas / thinly-populated area</v>
      </c>
      <c r="D231" s="216"/>
      <c r="E231" s="216"/>
      <c r="F231" s="216"/>
      <c r="L231" s="216">
        <v>20611</v>
      </c>
      <c r="M231" s="216">
        <v>410</v>
      </c>
      <c r="N231" s="216" t="str">
        <f t="shared" si="7"/>
        <v>Rural area (central)</v>
      </c>
      <c r="O231" s="216"/>
      <c r="P231" s="216"/>
      <c r="Q231" s="216"/>
      <c r="R231" s="216"/>
      <c r="S231" s="216"/>
      <c r="T231" s="216"/>
      <c r="AA231" s="93">
        <v>70828</v>
      </c>
      <c r="AB231" t="s">
        <v>358</v>
      </c>
      <c r="AC231">
        <v>4</v>
      </c>
      <c r="AD231" t="s">
        <v>693</v>
      </c>
      <c r="AH231" t="s">
        <v>613</v>
      </c>
    </row>
    <row r="232" spans="1:34">
      <c r="A232" s="216">
        <v>20613</v>
      </c>
      <c r="B232" s="216">
        <v>3</v>
      </c>
      <c r="C232" s="216" t="str">
        <f t="shared" si="6"/>
        <v>Rural areas / thinly-populated area</v>
      </c>
      <c r="D232" s="216"/>
      <c r="E232" s="216"/>
      <c r="F232" s="216"/>
      <c r="L232" s="216">
        <v>20613</v>
      </c>
      <c r="M232" s="216">
        <v>410</v>
      </c>
      <c r="N232" s="216" t="str">
        <f t="shared" si="7"/>
        <v>Rural area (central)</v>
      </c>
      <c r="O232" s="216"/>
      <c r="P232" s="216"/>
      <c r="Q232" s="216"/>
      <c r="R232" s="216"/>
      <c r="S232" s="216"/>
      <c r="T232" s="216"/>
      <c r="AA232" s="93">
        <v>70829</v>
      </c>
      <c r="AB232" t="s">
        <v>616</v>
      </c>
      <c r="AC232">
        <v>3</v>
      </c>
      <c r="AD232" t="s">
        <v>698</v>
      </c>
      <c r="AH232" t="s">
        <v>614</v>
      </c>
    </row>
    <row r="233" spans="1:34">
      <c r="A233" s="216">
        <v>20616</v>
      </c>
      <c r="B233" s="216">
        <v>3</v>
      </c>
      <c r="C233" s="216" t="str">
        <f t="shared" si="6"/>
        <v>Rural areas / thinly-populated area</v>
      </c>
      <c r="D233" s="216"/>
      <c r="E233" s="216"/>
      <c r="F233" s="216"/>
      <c r="L233" s="216">
        <v>20616</v>
      </c>
      <c r="M233" s="216">
        <v>310</v>
      </c>
      <c r="N233" s="216" t="str">
        <f t="shared" si="7"/>
        <v>Rural area surrounding centres (central)</v>
      </c>
      <c r="O233" s="216"/>
      <c r="P233" s="216"/>
      <c r="Q233" s="216" t="s">
        <v>193</v>
      </c>
      <c r="R233" s="216" t="s">
        <v>194</v>
      </c>
      <c r="S233" s="216"/>
      <c r="T233" s="216"/>
      <c r="AA233" s="93">
        <v>70830</v>
      </c>
      <c r="AB233" t="s">
        <v>617</v>
      </c>
      <c r="AC233">
        <v>3</v>
      </c>
      <c r="AD233" t="s">
        <v>698</v>
      </c>
      <c r="AH233" t="s">
        <v>615</v>
      </c>
    </row>
    <row r="234" spans="1:34">
      <c r="A234" s="216">
        <v>20618</v>
      </c>
      <c r="B234" s="216">
        <v>3</v>
      </c>
      <c r="C234" s="216" t="str">
        <f t="shared" si="6"/>
        <v>Rural areas / thinly-populated area</v>
      </c>
      <c r="D234" s="216"/>
      <c r="E234" s="216"/>
      <c r="F234" s="216"/>
      <c r="L234" s="216">
        <v>20618</v>
      </c>
      <c r="M234" s="216">
        <v>430</v>
      </c>
      <c r="N234" s="216" t="str">
        <f t="shared" si="7"/>
        <v>Rural area (peripheral)</v>
      </c>
      <c r="O234" s="216"/>
      <c r="P234" s="216"/>
      <c r="Q234" s="216"/>
      <c r="R234" s="216"/>
      <c r="S234" s="216">
        <v>1</v>
      </c>
      <c r="T234" s="216"/>
      <c r="AA234" s="93">
        <v>70831</v>
      </c>
      <c r="AB234" t="s">
        <v>618</v>
      </c>
      <c r="AC234">
        <v>3</v>
      </c>
      <c r="AD234" t="s">
        <v>698</v>
      </c>
      <c r="AH234" t="s">
        <v>358</v>
      </c>
    </row>
    <row r="235" spans="1:34">
      <c r="A235" s="216">
        <v>20619</v>
      </c>
      <c r="B235" s="216">
        <v>3</v>
      </c>
      <c r="C235" s="216" t="str">
        <f t="shared" si="6"/>
        <v>Rural areas / thinly-populated area</v>
      </c>
      <c r="D235" s="216"/>
      <c r="E235" s="216"/>
      <c r="F235" s="216"/>
      <c r="L235" s="216">
        <v>20619</v>
      </c>
      <c r="M235" s="216">
        <v>410</v>
      </c>
      <c r="N235" s="216" t="str">
        <f t="shared" si="7"/>
        <v>Rural area (central)</v>
      </c>
      <c r="O235" s="216"/>
      <c r="P235" s="216"/>
      <c r="Q235" s="216"/>
      <c r="R235" s="216"/>
      <c r="S235" s="216">
        <v>1</v>
      </c>
      <c r="T235" s="216"/>
      <c r="AA235" s="93">
        <v>70832</v>
      </c>
      <c r="AB235" t="s">
        <v>619</v>
      </c>
      <c r="AC235">
        <v>2</v>
      </c>
      <c r="AD235" t="s">
        <v>699</v>
      </c>
      <c r="AH235" t="s">
        <v>616</v>
      </c>
    </row>
    <row r="236" spans="1:34">
      <c r="A236" s="216">
        <v>20620</v>
      </c>
      <c r="B236" s="216">
        <v>3</v>
      </c>
      <c r="C236" s="216" t="str">
        <f t="shared" si="6"/>
        <v>Rural areas / thinly-populated area</v>
      </c>
      <c r="D236" s="216"/>
      <c r="E236" s="216"/>
      <c r="F236" s="216"/>
      <c r="L236" s="216">
        <v>20620</v>
      </c>
      <c r="M236" s="216">
        <v>410</v>
      </c>
      <c r="N236" s="216" t="str">
        <f t="shared" si="7"/>
        <v>Rural area (central)</v>
      </c>
      <c r="O236" s="216"/>
      <c r="P236" s="216"/>
      <c r="Q236" s="216"/>
      <c r="R236" s="216"/>
      <c r="S236" s="216">
        <v>1</v>
      </c>
      <c r="T236" s="216"/>
      <c r="AA236" s="93">
        <v>70833</v>
      </c>
      <c r="AB236" t="s">
        <v>620</v>
      </c>
      <c r="AC236">
        <v>3</v>
      </c>
      <c r="AD236" t="s">
        <v>698</v>
      </c>
      <c r="AH236" t="s">
        <v>617</v>
      </c>
    </row>
    <row r="237" spans="1:34">
      <c r="A237" s="216">
        <v>20622</v>
      </c>
      <c r="B237" s="216">
        <v>3</v>
      </c>
      <c r="C237" s="216" t="str">
        <f t="shared" si="6"/>
        <v>Rural areas / thinly-populated area</v>
      </c>
      <c r="D237" s="216"/>
      <c r="E237" s="216"/>
      <c r="F237" s="216"/>
      <c r="L237" s="216">
        <v>20622</v>
      </c>
      <c r="M237" s="216">
        <v>410</v>
      </c>
      <c r="N237" s="216" t="str">
        <f t="shared" si="7"/>
        <v>Rural area (central)</v>
      </c>
      <c r="O237" s="216"/>
      <c r="P237" s="216"/>
      <c r="Q237" s="216"/>
      <c r="R237" s="216"/>
      <c r="S237" s="216"/>
      <c r="T237" s="216"/>
      <c r="AA237" s="93">
        <v>70834</v>
      </c>
      <c r="AB237" t="s">
        <v>621</v>
      </c>
      <c r="AC237">
        <v>3</v>
      </c>
      <c r="AD237" t="s">
        <v>698</v>
      </c>
      <c r="AH237" t="s">
        <v>618</v>
      </c>
    </row>
    <row r="238" spans="1:34">
      <c r="A238" s="216">
        <v>20624</v>
      </c>
      <c r="B238" s="216">
        <v>3</v>
      </c>
      <c r="C238" s="216" t="str">
        <f t="shared" si="6"/>
        <v>Rural areas / thinly-populated area</v>
      </c>
      <c r="D238" s="216"/>
      <c r="E238" s="216"/>
      <c r="F238" s="216"/>
      <c r="L238" s="216">
        <v>20624</v>
      </c>
      <c r="M238" s="216">
        <v>410</v>
      </c>
      <c r="N238" s="216" t="str">
        <f t="shared" si="7"/>
        <v>Rural area (central)</v>
      </c>
      <c r="O238" s="216"/>
      <c r="P238" s="216"/>
      <c r="Q238" s="216"/>
      <c r="R238" s="216"/>
      <c r="S238" s="216"/>
      <c r="T238" s="216"/>
      <c r="AA238" s="93">
        <v>70835</v>
      </c>
      <c r="AB238" t="s">
        <v>622</v>
      </c>
      <c r="AC238">
        <v>4</v>
      </c>
      <c r="AD238" t="s">
        <v>693</v>
      </c>
      <c r="AH238" t="s">
        <v>619</v>
      </c>
    </row>
    <row r="239" spans="1:34">
      <c r="A239" s="216">
        <v>20625</v>
      </c>
      <c r="B239" s="216">
        <v>3</v>
      </c>
      <c r="C239" s="216" t="str">
        <f t="shared" si="6"/>
        <v>Rural areas / thinly-populated area</v>
      </c>
      <c r="D239" s="216"/>
      <c r="E239" s="216"/>
      <c r="F239" s="216"/>
      <c r="L239" s="216">
        <v>20625</v>
      </c>
      <c r="M239" s="216">
        <v>310</v>
      </c>
      <c r="N239" s="216" t="str">
        <f t="shared" si="7"/>
        <v>Rural area surrounding centres (central)</v>
      </c>
      <c r="O239" s="216"/>
      <c r="P239" s="216"/>
      <c r="Q239" s="216" t="s">
        <v>195</v>
      </c>
      <c r="R239" s="216" t="s">
        <v>196</v>
      </c>
      <c r="S239" s="216"/>
      <c r="T239" s="216"/>
      <c r="AA239" s="93">
        <v>70836</v>
      </c>
      <c r="AB239" t="s">
        <v>623</v>
      </c>
      <c r="AC239">
        <v>3</v>
      </c>
      <c r="AD239" t="s">
        <v>698</v>
      </c>
      <c r="AH239" t="s">
        <v>620</v>
      </c>
    </row>
    <row r="240" spans="1:34">
      <c r="A240" s="216">
        <v>20627</v>
      </c>
      <c r="B240" s="216">
        <v>3</v>
      </c>
      <c r="C240" s="216" t="str">
        <f t="shared" si="6"/>
        <v>Rural areas / thinly-populated area</v>
      </c>
      <c r="D240" s="216"/>
      <c r="E240" s="216"/>
      <c r="F240" s="216"/>
      <c r="L240" s="216">
        <v>20627</v>
      </c>
      <c r="M240" s="216">
        <v>430</v>
      </c>
      <c r="N240" s="216" t="str">
        <f t="shared" si="7"/>
        <v>Rural area (peripheral)</v>
      </c>
      <c r="O240" s="216"/>
      <c r="P240" s="216"/>
      <c r="Q240" s="216"/>
      <c r="R240" s="216"/>
      <c r="S240" s="216">
        <v>1</v>
      </c>
      <c r="T240" s="216"/>
      <c r="AA240" s="93">
        <v>70837</v>
      </c>
      <c r="AB240" t="s">
        <v>624</v>
      </c>
      <c r="AC240">
        <v>3</v>
      </c>
      <c r="AD240" t="s">
        <v>698</v>
      </c>
      <c r="AH240" t="s">
        <v>621</v>
      </c>
    </row>
    <row r="241" spans="1:34">
      <c r="A241" s="216">
        <v>20630</v>
      </c>
      <c r="B241" s="216">
        <v>3</v>
      </c>
      <c r="C241" s="216" t="str">
        <f t="shared" si="6"/>
        <v>Rural areas / thinly-populated area</v>
      </c>
      <c r="D241" s="216"/>
      <c r="E241" s="216"/>
      <c r="F241" s="216"/>
      <c r="L241" s="216">
        <v>20630</v>
      </c>
      <c r="M241" s="216">
        <v>410</v>
      </c>
      <c r="N241" s="216" t="str">
        <f t="shared" si="7"/>
        <v>Rural area (central)</v>
      </c>
      <c r="O241" s="216"/>
      <c r="P241" s="216"/>
      <c r="Q241" s="216"/>
      <c r="R241" s="216"/>
      <c r="S241" s="216">
        <v>1</v>
      </c>
      <c r="T241" s="216"/>
      <c r="AA241" s="93">
        <v>70901</v>
      </c>
      <c r="AB241" t="s">
        <v>626</v>
      </c>
      <c r="AC241">
        <v>2</v>
      </c>
      <c r="AD241" t="s">
        <v>699</v>
      </c>
      <c r="AH241" t="s">
        <v>622</v>
      </c>
    </row>
    <row r="242" spans="1:34">
      <c r="A242" s="216">
        <v>20631</v>
      </c>
      <c r="B242" s="216">
        <v>3</v>
      </c>
      <c r="C242" s="216" t="str">
        <f t="shared" si="6"/>
        <v>Rural areas / thinly-populated area</v>
      </c>
      <c r="D242" s="216"/>
      <c r="E242" s="216"/>
      <c r="F242" s="216"/>
      <c r="L242" s="216">
        <v>20631</v>
      </c>
      <c r="M242" s="216">
        <v>410</v>
      </c>
      <c r="N242" s="216" t="str">
        <f t="shared" si="7"/>
        <v>Rural area (central)</v>
      </c>
      <c r="O242" s="216"/>
      <c r="P242" s="216"/>
      <c r="Q242" s="216"/>
      <c r="R242" s="216"/>
      <c r="S242" s="216"/>
      <c r="T242" s="216"/>
      <c r="AA242" s="93">
        <v>70902</v>
      </c>
      <c r="AB242" t="s">
        <v>627</v>
      </c>
      <c r="AC242">
        <v>2</v>
      </c>
      <c r="AD242" t="s">
        <v>699</v>
      </c>
      <c r="AH242" t="s">
        <v>623</v>
      </c>
    </row>
    <row r="243" spans="1:34">
      <c r="A243" s="216">
        <v>20632</v>
      </c>
      <c r="B243" s="216">
        <v>3</v>
      </c>
      <c r="C243" s="216" t="str">
        <f t="shared" si="6"/>
        <v>Rural areas / thinly-populated area</v>
      </c>
      <c r="D243" s="216"/>
      <c r="E243" s="216"/>
      <c r="F243" s="216"/>
      <c r="L243" s="216">
        <v>20632</v>
      </c>
      <c r="M243" s="216">
        <v>410</v>
      </c>
      <c r="N243" s="216" t="str">
        <f t="shared" si="7"/>
        <v>Rural area (central)</v>
      </c>
      <c r="O243" s="216"/>
      <c r="P243" s="216"/>
      <c r="Q243" s="216"/>
      <c r="R243" s="216"/>
      <c r="S243" s="216">
        <v>1</v>
      </c>
      <c r="T243" s="216"/>
      <c r="AA243" s="93">
        <v>70903</v>
      </c>
      <c r="AB243" t="s">
        <v>628</v>
      </c>
      <c r="AC243">
        <v>3</v>
      </c>
      <c r="AD243" t="s">
        <v>698</v>
      </c>
      <c r="AH243" t="s">
        <v>624</v>
      </c>
    </row>
    <row r="244" spans="1:34">
      <c r="A244" s="216">
        <v>20633</v>
      </c>
      <c r="B244" s="216">
        <v>3</v>
      </c>
      <c r="C244" s="216" t="str">
        <f t="shared" si="6"/>
        <v>Rural areas / thinly-populated area</v>
      </c>
      <c r="D244" s="216"/>
      <c r="E244" s="216"/>
      <c r="F244" s="216"/>
      <c r="L244" s="216">
        <v>20633</v>
      </c>
      <c r="M244" s="216">
        <v>410</v>
      </c>
      <c r="N244" s="216" t="str">
        <f t="shared" si="7"/>
        <v>Rural area (central)</v>
      </c>
      <c r="O244" s="216"/>
      <c r="P244" s="216"/>
      <c r="Q244" s="216"/>
      <c r="R244" s="216"/>
      <c r="S244" s="216"/>
      <c r="T244" s="216"/>
      <c r="AA244" s="93">
        <v>70904</v>
      </c>
      <c r="AB244" t="s">
        <v>629</v>
      </c>
      <c r="AC244">
        <v>3</v>
      </c>
      <c r="AD244" t="s">
        <v>698</v>
      </c>
      <c r="AH244" t="s">
        <v>626</v>
      </c>
    </row>
    <row r="245" spans="1:34">
      <c r="A245" s="216">
        <v>20634</v>
      </c>
      <c r="B245" s="216">
        <v>2</v>
      </c>
      <c r="C245" s="216" t="str">
        <f t="shared" si="6"/>
        <v>Towns and suburbs / intermediate density area</v>
      </c>
      <c r="D245" s="216"/>
      <c r="E245" s="216"/>
      <c r="F245" s="216"/>
      <c r="L245" s="216">
        <v>20634</v>
      </c>
      <c r="M245" s="216">
        <v>410</v>
      </c>
      <c r="N245" s="216" t="str">
        <f t="shared" si="7"/>
        <v>Rural area (central)</v>
      </c>
      <c r="O245" s="216"/>
      <c r="P245" s="216"/>
      <c r="Q245" s="216"/>
      <c r="R245" s="216"/>
      <c r="S245" s="216">
        <v>1</v>
      </c>
      <c r="T245" s="216"/>
      <c r="AA245" s="93">
        <v>70905</v>
      </c>
      <c r="AB245" t="s">
        <v>630</v>
      </c>
      <c r="AC245">
        <v>4</v>
      </c>
      <c r="AD245" t="s">
        <v>693</v>
      </c>
      <c r="AH245" t="s">
        <v>627</v>
      </c>
    </row>
    <row r="246" spans="1:34">
      <c r="A246" s="216">
        <v>20635</v>
      </c>
      <c r="B246" s="216">
        <v>2</v>
      </c>
      <c r="C246" s="216" t="str">
        <f t="shared" si="6"/>
        <v>Towns and suburbs / intermediate density area</v>
      </c>
      <c r="D246" s="216"/>
      <c r="E246" s="216"/>
      <c r="F246" s="216"/>
      <c r="L246" s="216">
        <v>20635</v>
      </c>
      <c r="M246" s="216">
        <v>103</v>
      </c>
      <c r="N246" s="216" t="str">
        <f t="shared" si="7"/>
        <v>Urban centres (small)</v>
      </c>
      <c r="O246" s="216" t="s">
        <v>193</v>
      </c>
      <c r="P246" s="216" t="s">
        <v>194</v>
      </c>
      <c r="Q246" s="216"/>
      <c r="R246" s="216"/>
      <c r="S246" s="216"/>
      <c r="T246" s="216"/>
      <c r="AA246" s="93">
        <v>70907</v>
      </c>
      <c r="AB246" t="s">
        <v>631</v>
      </c>
      <c r="AC246">
        <v>2</v>
      </c>
      <c r="AD246" t="s">
        <v>699</v>
      </c>
      <c r="AH246" t="s">
        <v>628</v>
      </c>
    </row>
    <row r="247" spans="1:34">
      <c r="A247" s="216">
        <v>20636</v>
      </c>
      <c r="B247" s="216">
        <v>3</v>
      </c>
      <c r="C247" s="216" t="str">
        <f t="shared" si="6"/>
        <v>Rural areas / thinly-populated area</v>
      </c>
      <c r="D247" s="216"/>
      <c r="E247" s="216"/>
      <c r="F247" s="216"/>
      <c r="L247" s="216">
        <v>20636</v>
      </c>
      <c r="M247" s="216">
        <v>430</v>
      </c>
      <c r="N247" s="216" t="str">
        <f t="shared" si="7"/>
        <v>Rural area (peripheral)</v>
      </c>
      <c r="O247" s="216"/>
      <c r="P247" s="216"/>
      <c r="Q247" s="216"/>
      <c r="R247" s="216"/>
      <c r="S247" s="216"/>
      <c r="T247" s="216"/>
      <c r="AA247" s="93">
        <v>70908</v>
      </c>
      <c r="AB247" t="s">
        <v>632</v>
      </c>
      <c r="AC247">
        <v>2</v>
      </c>
      <c r="AD247" t="s">
        <v>699</v>
      </c>
      <c r="AH247" t="s">
        <v>629</v>
      </c>
    </row>
    <row r="248" spans="1:34">
      <c r="A248" s="216">
        <v>20637</v>
      </c>
      <c r="B248" s="216">
        <v>3</v>
      </c>
      <c r="C248" s="216" t="str">
        <f t="shared" si="6"/>
        <v>Rural areas / thinly-populated area</v>
      </c>
      <c r="D248" s="216"/>
      <c r="E248" s="216"/>
      <c r="F248" s="216"/>
      <c r="L248" s="216">
        <v>20637</v>
      </c>
      <c r="M248" s="216">
        <v>410</v>
      </c>
      <c r="N248" s="216" t="str">
        <f t="shared" si="7"/>
        <v>Rural area (central)</v>
      </c>
      <c r="O248" s="216"/>
      <c r="P248" s="216"/>
      <c r="Q248" s="216"/>
      <c r="R248" s="216"/>
      <c r="S248" s="216"/>
      <c r="T248" s="216"/>
      <c r="AA248" s="93">
        <v>70909</v>
      </c>
      <c r="AB248" t="s">
        <v>633</v>
      </c>
      <c r="AC248">
        <v>1</v>
      </c>
      <c r="AD248" t="s">
        <v>700</v>
      </c>
      <c r="AH248" t="s">
        <v>630</v>
      </c>
    </row>
    <row r="249" spans="1:34">
      <c r="A249" s="216">
        <v>20638</v>
      </c>
      <c r="B249" s="216">
        <v>3</v>
      </c>
      <c r="C249" s="216" t="str">
        <f t="shared" si="6"/>
        <v>Rural areas / thinly-populated area</v>
      </c>
      <c r="D249" s="216"/>
      <c r="E249" s="216"/>
      <c r="F249" s="216"/>
      <c r="L249" s="216">
        <v>20638</v>
      </c>
      <c r="M249" s="216">
        <v>410</v>
      </c>
      <c r="N249" s="216" t="str">
        <f t="shared" si="7"/>
        <v>Rural area (central)</v>
      </c>
      <c r="O249" s="216"/>
      <c r="P249" s="216"/>
      <c r="Q249" s="216"/>
      <c r="R249" s="216"/>
      <c r="S249" s="216"/>
      <c r="T249" s="216"/>
      <c r="AA249" s="93">
        <v>70910</v>
      </c>
      <c r="AB249" t="s">
        <v>634</v>
      </c>
      <c r="AC249">
        <v>1</v>
      </c>
      <c r="AD249" t="s">
        <v>700</v>
      </c>
      <c r="AH249" t="s">
        <v>631</v>
      </c>
    </row>
    <row r="250" spans="1:34">
      <c r="A250" s="216">
        <v>20639</v>
      </c>
      <c r="B250" s="216">
        <v>3</v>
      </c>
      <c r="C250" s="216" t="str">
        <f t="shared" si="6"/>
        <v>Rural areas / thinly-populated area</v>
      </c>
      <c r="D250" s="216"/>
      <c r="E250" s="216"/>
      <c r="F250" s="216"/>
      <c r="L250" s="216">
        <v>20639</v>
      </c>
      <c r="M250" s="216">
        <v>430</v>
      </c>
      <c r="N250" s="216" t="str">
        <f t="shared" si="7"/>
        <v>Rural area (peripheral)</v>
      </c>
      <c r="O250" s="216"/>
      <c r="P250" s="216"/>
      <c r="Q250" s="216"/>
      <c r="R250" s="216"/>
      <c r="S250" s="216">
        <v>1</v>
      </c>
      <c r="T250" s="216"/>
      <c r="AA250" s="93">
        <v>70911</v>
      </c>
      <c r="AB250" t="s">
        <v>635</v>
      </c>
      <c r="AC250">
        <v>3</v>
      </c>
      <c r="AD250" t="s">
        <v>698</v>
      </c>
      <c r="AH250" t="s">
        <v>632</v>
      </c>
    </row>
    <row r="251" spans="1:34">
      <c r="A251" s="216">
        <v>20640</v>
      </c>
      <c r="B251" s="216">
        <v>3</v>
      </c>
      <c r="C251" s="216" t="str">
        <f t="shared" si="6"/>
        <v>Rural areas / thinly-populated area</v>
      </c>
      <c r="D251" s="216"/>
      <c r="E251" s="216"/>
      <c r="F251" s="216"/>
      <c r="L251" s="216">
        <v>20640</v>
      </c>
      <c r="M251" s="216">
        <v>410</v>
      </c>
      <c r="N251" s="216" t="str">
        <f t="shared" si="7"/>
        <v>Rural area (central)</v>
      </c>
      <c r="O251" s="216"/>
      <c r="P251" s="216"/>
      <c r="Q251" s="216"/>
      <c r="R251" s="216"/>
      <c r="S251" s="216"/>
      <c r="T251" s="216"/>
      <c r="AA251" s="93">
        <v>70912</v>
      </c>
      <c r="AB251" t="s">
        <v>636</v>
      </c>
      <c r="AC251">
        <v>2</v>
      </c>
      <c r="AD251" t="s">
        <v>699</v>
      </c>
      <c r="AH251" t="s">
        <v>633</v>
      </c>
    </row>
    <row r="252" spans="1:34">
      <c r="A252" s="216">
        <v>20642</v>
      </c>
      <c r="B252" s="216">
        <v>3</v>
      </c>
      <c r="C252" s="216" t="str">
        <f t="shared" si="6"/>
        <v>Rural areas / thinly-populated area</v>
      </c>
      <c r="D252" s="216"/>
      <c r="E252" s="216"/>
      <c r="F252" s="216"/>
      <c r="L252" s="216">
        <v>20642</v>
      </c>
      <c r="M252" s="216">
        <v>410</v>
      </c>
      <c r="N252" s="216" t="str">
        <f t="shared" si="7"/>
        <v>Rural area (central)</v>
      </c>
      <c r="O252" s="216"/>
      <c r="P252" s="216"/>
      <c r="Q252" s="216"/>
      <c r="R252" s="216"/>
      <c r="S252" s="216">
        <v>1</v>
      </c>
      <c r="T252" s="216"/>
      <c r="AA252" s="93">
        <v>70913</v>
      </c>
      <c r="AB252" t="s">
        <v>637</v>
      </c>
      <c r="AC252">
        <v>2</v>
      </c>
      <c r="AD252" t="s">
        <v>699</v>
      </c>
      <c r="AH252" t="s">
        <v>634</v>
      </c>
    </row>
    <row r="253" spans="1:34">
      <c r="A253" s="216">
        <v>20643</v>
      </c>
      <c r="B253" s="216">
        <v>3</v>
      </c>
      <c r="C253" s="216" t="str">
        <f t="shared" si="6"/>
        <v>Rural areas / thinly-populated area</v>
      </c>
      <c r="D253" s="216"/>
      <c r="E253" s="216"/>
      <c r="F253" s="216"/>
      <c r="L253" s="216">
        <v>20643</v>
      </c>
      <c r="M253" s="216">
        <v>410</v>
      </c>
      <c r="N253" s="216" t="str">
        <f t="shared" si="7"/>
        <v>Rural area (central)</v>
      </c>
      <c r="O253" s="216"/>
      <c r="P253" s="216"/>
      <c r="Q253" s="216"/>
      <c r="R253" s="216"/>
      <c r="S253" s="216"/>
      <c r="T253" s="216"/>
      <c r="AA253" s="93">
        <v>70914</v>
      </c>
      <c r="AB253" t="s">
        <v>638</v>
      </c>
      <c r="AC253">
        <v>3</v>
      </c>
      <c r="AD253" t="s">
        <v>698</v>
      </c>
      <c r="AH253" t="s">
        <v>635</v>
      </c>
    </row>
    <row r="254" spans="1:34">
      <c r="A254" s="216">
        <v>20644</v>
      </c>
      <c r="B254" s="216">
        <v>3</v>
      </c>
      <c r="C254" s="216" t="str">
        <f t="shared" si="6"/>
        <v>Rural areas / thinly-populated area</v>
      </c>
      <c r="D254" s="216"/>
      <c r="E254" s="216"/>
      <c r="F254" s="216"/>
      <c r="L254" s="216">
        <v>20644</v>
      </c>
      <c r="M254" s="216">
        <v>410</v>
      </c>
      <c r="N254" s="216" t="str">
        <f t="shared" si="7"/>
        <v>Rural area (central)</v>
      </c>
      <c r="O254" s="216"/>
      <c r="P254" s="216"/>
      <c r="Q254" s="216"/>
      <c r="R254" s="216"/>
      <c r="S254" s="216"/>
      <c r="T254" s="216"/>
      <c r="AA254" s="93">
        <v>70915</v>
      </c>
      <c r="AB254" t="s">
        <v>639</v>
      </c>
      <c r="AC254">
        <v>3</v>
      </c>
      <c r="AD254" t="s">
        <v>698</v>
      </c>
      <c r="AH254" t="s">
        <v>636</v>
      </c>
    </row>
    <row r="255" spans="1:34">
      <c r="A255" s="216">
        <v>20701</v>
      </c>
      <c r="B255" s="216">
        <v>3</v>
      </c>
      <c r="C255" s="216" t="str">
        <f t="shared" si="6"/>
        <v>Rural areas / thinly-populated area</v>
      </c>
      <c r="D255" s="216"/>
      <c r="E255" s="216"/>
      <c r="F255" s="216"/>
      <c r="L255" s="216">
        <v>20701</v>
      </c>
      <c r="M255" s="216">
        <v>310</v>
      </c>
      <c r="N255" s="216" t="str">
        <f t="shared" si="7"/>
        <v>Rural area surrounding centres (central)</v>
      </c>
      <c r="O255" s="216"/>
      <c r="P255" s="216"/>
      <c r="Q255" s="216" t="s">
        <v>187</v>
      </c>
      <c r="R255" s="216" t="s">
        <v>188</v>
      </c>
      <c r="S255" s="216"/>
      <c r="T255" s="216"/>
      <c r="AA255" s="93">
        <v>70916</v>
      </c>
      <c r="AB255" t="s">
        <v>640</v>
      </c>
      <c r="AC255">
        <v>1</v>
      </c>
      <c r="AD255" t="s">
        <v>700</v>
      </c>
      <c r="AH255" t="s">
        <v>637</v>
      </c>
    </row>
    <row r="256" spans="1:34">
      <c r="A256" s="216">
        <v>20702</v>
      </c>
      <c r="B256" s="216">
        <v>3</v>
      </c>
      <c r="C256" s="216" t="str">
        <f t="shared" si="6"/>
        <v>Rural areas / thinly-populated area</v>
      </c>
      <c r="D256" s="216"/>
      <c r="E256" s="216"/>
      <c r="F256" s="216"/>
      <c r="L256" s="216">
        <v>20702</v>
      </c>
      <c r="M256" s="216">
        <v>310</v>
      </c>
      <c r="N256" s="216" t="str">
        <f t="shared" si="7"/>
        <v>Rural area surrounding centres (central)</v>
      </c>
      <c r="O256" s="216"/>
      <c r="P256" s="216"/>
      <c r="Q256" s="216" t="s">
        <v>187</v>
      </c>
      <c r="R256" s="216" t="s">
        <v>188</v>
      </c>
      <c r="S256" s="216"/>
      <c r="T256" s="216"/>
      <c r="AA256" s="93">
        <v>70917</v>
      </c>
      <c r="AB256" t="s">
        <v>641</v>
      </c>
      <c r="AC256">
        <v>4</v>
      </c>
      <c r="AD256" t="s">
        <v>693</v>
      </c>
      <c r="AH256" t="s">
        <v>638</v>
      </c>
    </row>
    <row r="257" spans="1:34">
      <c r="A257" s="216">
        <v>20703</v>
      </c>
      <c r="B257" s="216">
        <v>3</v>
      </c>
      <c r="C257" s="216" t="str">
        <f t="shared" si="6"/>
        <v>Rural areas / thinly-populated area</v>
      </c>
      <c r="D257" s="216"/>
      <c r="E257" s="216"/>
      <c r="F257" s="216"/>
      <c r="L257" s="216">
        <v>20703</v>
      </c>
      <c r="M257" s="216">
        <v>310</v>
      </c>
      <c r="N257" s="216" t="str">
        <f t="shared" si="7"/>
        <v>Rural area surrounding centres (central)</v>
      </c>
      <c r="O257" s="216"/>
      <c r="P257" s="216"/>
      <c r="Q257" s="216" t="s">
        <v>187</v>
      </c>
      <c r="R257" s="216" t="s">
        <v>188</v>
      </c>
      <c r="S257" s="216"/>
      <c r="T257" s="216"/>
      <c r="AA257" s="93">
        <v>70918</v>
      </c>
      <c r="AB257" t="s">
        <v>642</v>
      </c>
      <c r="AC257">
        <v>1</v>
      </c>
      <c r="AD257" t="s">
        <v>700</v>
      </c>
      <c r="AH257" t="s">
        <v>639</v>
      </c>
    </row>
    <row r="258" spans="1:34">
      <c r="A258" s="216">
        <v>20705</v>
      </c>
      <c r="B258" s="216">
        <v>3</v>
      </c>
      <c r="C258" s="216" t="str">
        <f t="shared" si="6"/>
        <v>Rural areas / thinly-populated area</v>
      </c>
      <c r="D258" s="216"/>
      <c r="E258" s="216"/>
      <c r="F258" s="216"/>
      <c r="L258" s="216">
        <v>20705</v>
      </c>
      <c r="M258" s="216">
        <v>310</v>
      </c>
      <c r="N258" s="216" t="str">
        <f t="shared" si="7"/>
        <v>Rural area surrounding centres (central)</v>
      </c>
      <c r="O258" s="216"/>
      <c r="P258" s="216"/>
      <c r="Q258" s="216" t="s">
        <v>187</v>
      </c>
      <c r="R258" s="216" t="s">
        <v>188</v>
      </c>
      <c r="S258" s="216">
        <v>1</v>
      </c>
      <c r="T258" s="216"/>
      <c r="AA258" s="93">
        <v>70920</v>
      </c>
      <c r="AB258" t="s">
        <v>643</v>
      </c>
      <c r="AC258">
        <v>1</v>
      </c>
      <c r="AD258" t="s">
        <v>700</v>
      </c>
      <c r="AH258" t="s">
        <v>640</v>
      </c>
    </row>
    <row r="259" spans="1:34">
      <c r="A259" s="216">
        <v>20707</v>
      </c>
      <c r="B259" s="216">
        <v>3</v>
      </c>
      <c r="C259" s="216" t="str">
        <f t="shared" si="6"/>
        <v>Rural areas / thinly-populated area</v>
      </c>
      <c r="D259" s="216"/>
      <c r="E259" s="216"/>
      <c r="F259" s="216"/>
      <c r="L259" s="216">
        <v>20707</v>
      </c>
      <c r="M259" s="216">
        <v>310</v>
      </c>
      <c r="N259" s="216" t="str">
        <f t="shared" si="7"/>
        <v>Rural area surrounding centres (central)</v>
      </c>
      <c r="O259" s="216"/>
      <c r="P259" s="216"/>
      <c r="Q259" s="216" t="s">
        <v>187</v>
      </c>
      <c r="R259" s="216" t="s">
        <v>188</v>
      </c>
      <c r="S259" s="216"/>
      <c r="T259" s="216"/>
      <c r="AA259" s="93">
        <v>70921</v>
      </c>
      <c r="AB259" t="s">
        <v>644</v>
      </c>
      <c r="AC259">
        <v>4</v>
      </c>
      <c r="AD259" t="s">
        <v>693</v>
      </c>
      <c r="AH259" t="s">
        <v>641</v>
      </c>
    </row>
    <row r="260" spans="1:34">
      <c r="A260" s="216">
        <v>20708</v>
      </c>
      <c r="B260" s="216">
        <v>3</v>
      </c>
      <c r="C260" s="216" t="str">
        <f t="shared" ref="C260:C323" si="8">VLOOKUP(B260,$F$3:$G$5,2)</f>
        <v>Rural areas / thinly-populated area</v>
      </c>
      <c r="D260" s="216"/>
      <c r="E260" s="216"/>
      <c r="F260" s="216"/>
      <c r="L260" s="216">
        <v>20708</v>
      </c>
      <c r="M260" s="216">
        <v>410</v>
      </c>
      <c r="N260" s="216" t="str">
        <f t="shared" ref="N260:N323" si="9">VLOOKUP(M260,$U$3:$V$13,2)</f>
        <v>Rural area (central)</v>
      </c>
      <c r="O260" s="216"/>
      <c r="P260" s="216"/>
      <c r="Q260" s="216"/>
      <c r="R260" s="216"/>
      <c r="S260" s="216">
        <v>1</v>
      </c>
      <c r="T260" s="216"/>
      <c r="AA260" s="93">
        <v>70922</v>
      </c>
      <c r="AB260" t="s">
        <v>645</v>
      </c>
      <c r="AC260">
        <v>1</v>
      </c>
      <c r="AD260" t="s">
        <v>700</v>
      </c>
      <c r="AH260" t="s">
        <v>642</v>
      </c>
    </row>
    <row r="261" spans="1:34">
      <c r="A261" s="216">
        <v>20710</v>
      </c>
      <c r="B261" s="216">
        <v>3</v>
      </c>
      <c r="C261" s="216" t="str">
        <f t="shared" si="8"/>
        <v>Rural areas / thinly-populated area</v>
      </c>
      <c r="D261" s="216"/>
      <c r="E261" s="216"/>
      <c r="F261" s="216"/>
      <c r="L261" s="216">
        <v>20710</v>
      </c>
      <c r="M261" s="216">
        <v>410</v>
      </c>
      <c r="N261" s="216" t="str">
        <f t="shared" si="9"/>
        <v>Rural area (central)</v>
      </c>
      <c r="O261" s="216"/>
      <c r="P261" s="216"/>
      <c r="Q261" s="216"/>
      <c r="R261" s="216"/>
      <c r="S261" s="216"/>
      <c r="T261" s="216"/>
      <c r="AA261" s="93">
        <v>70923</v>
      </c>
      <c r="AB261" t="s">
        <v>646</v>
      </c>
      <c r="AC261">
        <v>4</v>
      </c>
      <c r="AD261" t="s">
        <v>693</v>
      </c>
      <c r="AH261" t="s">
        <v>643</v>
      </c>
    </row>
    <row r="262" spans="1:34">
      <c r="A262" s="216">
        <v>20711</v>
      </c>
      <c r="B262" s="216">
        <v>3</v>
      </c>
      <c r="C262" s="216" t="str">
        <f t="shared" si="8"/>
        <v>Rural areas / thinly-populated area</v>
      </c>
      <c r="D262" s="216"/>
      <c r="E262" s="216"/>
      <c r="F262" s="216"/>
      <c r="L262" s="216">
        <v>20711</v>
      </c>
      <c r="M262" s="216">
        <v>310</v>
      </c>
      <c r="N262" s="216" t="str">
        <f t="shared" si="9"/>
        <v>Rural area surrounding centres (central)</v>
      </c>
      <c r="O262" s="216"/>
      <c r="P262" s="216"/>
      <c r="Q262" s="216" t="s">
        <v>187</v>
      </c>
      <c r="R262" s="216" t="s">
        <v>188</v>
      </c>
      <c r="S262" s="216">
        <v>1</v>
      </c>
      <c r="T262" s="216"/>
      <c r="AA262" s="93">
        <v>70924</v>
      </c>
      <c r="AB262" t="s">
        <v>647</v>
      </c>
      <c r="AC262">
        <v>2</v>
      </c>
      <c r="AD262" t="s">
        <v>699</v>
      </c>
      <c r="AH262" t="s">
        <v>644</v>
      </c>
    </row>
    <row r="263" spans="1:34">
      <c r="A263" s="216">
        <v>20712</v>
      </c>
      <c r="B263" s="216">
        <v>3</v>
      </c>
      <c r="C263" s="216" t="str">
        <f t="shared" si="8"/>
        <v>Rural areas / thinly-populated area</v>
      </c>
      <c r="D263" s="216"/>
      <c r="E263" s="216"/>
      <c r="F263" s="216"/>
      <c r="L263" s="216">
        <v>20712</v>
      </c>
      <c r="M263" s="216">
        <v>410</v>
      </c>
      <c r="N263" s="216" t="str">
        <f t="shared" si="9"/>
        <v>Rural area (central)</v>
      </c>
      <c r="O263" s="216"/>
      <c r="P263" s="216"/>
      <c r="Q263" s="216"/>
      <c r="R263" s="216"/>
      <c r="S263" s="216"/>
      <c r="T263" s="216"/>
      <c r="AA263" s="93">
        <v>70925</v>
      </c>
      <c r="AB263" t="s">
        <v>648</v>
      </c>
      <c r="AC263">
        <v>3</v>
      </c>
      <c r="AD263" t="s">
        <v>698</v>
      </c>
      <c r="AH263" t="s">
        <v>645</v>
      </c>
    </row>
    <row r="264" spans="1:34">
      <c r="A264" s="216">
        <v>20713</v>
      </c>
      <c r="B264" s="216">
        <v>3</v>
      </c>
      <c r="C264" s="216" t="str">
        <f t="shared" si="8"/>
        <v>Rural areas / thinly-populated area</v>
      </c>
      <c r="D264" s="216"/>
      <c r="E264" s="216"/>
      <c r="F264" s="216"/>
      <c r="L264" s="216">
        <v>20713</v>
      </c>
      <c r="M264" s="216">
        <v>410</v>
      </c>
      <c r="N264" s="216" t="str">
        <f t="shared" si="9"/>
        <v>Rural area (central)</v>
      </c>
      <c r="O264" s="216"/>
      <c r="P264" s="216"/>
      <c r="Q264" s="216"/>
      <c r="R264" s="216"/>
      <c r="S264" s="216"/>
      <c r="T264" s="216"/>
      <c r="AA264" s="93">
        <v>70926</v>
      </c>
      <c r="AB264" t="s">
        <v>360</v>
      </c>
      <c r="AC264">
        <v>4</v>
      </c>
      <c r="AD264" t="s">
        <v>693</v>
      </c>
      <c r="AH264" t="s">
        <v>646</v>
      </c>
    </row>
    <row r="265" spans="1:34">
      <c r="A265" s="216">
        <v>20719</v>
      </c>
      <c r="B265" s="216">
        <v>3</v>
      </c>
      <c r="C265" s="216" t="str">
        <f t="shared" si="8"/>
        <v>Rural areas / thinly-populated area</v>
      </c>
      <c r="D265" s="216"/>
      <c r="E265" s="216"/>
      <c r="F265" s="216"/>
      <c r="L265" s="216">
        <v>20719</v>
      </c>
      <c r="M265" s="216">
        <v>310</v>
      </c>
      <c r="N265" s="216" t="str">
        <f t="shared" si="9"/>
        <v>Rural area surrounding centres (central)</v>
      </c>
      <c r="O265" s="216"/>
      <c r="P265" s="216"/>
      <c r="Q265" s="216" t="s">
        <v>187</v>
      </c>
      <c r="R265" s="216" t="s">
        <v>188</v>
      </c>
      <c r="S265" s="216"/>
      <c r="T265" s="216"/>
      <c r="AA265" s="93">
        <v>70927</v>
      </c>
      <c r="AB265" t="s">
        <v>649</v>
      </c>
      <c r="AC265">
        <v>1</v>
      </c>
      <c r="AD265" t="s">
        <v>700</v>
      </c>
      <c r="AH265" t="s">
        <v>647</v>
      </c>
    </row>
    <row r="266" spans="1:34">
      <c r="A266" s="216">
        <v>20720</v>
      </c>
      <c r="B266" s="216">
        <v>3</v>
      </c>
      <c r="C266" s="216" t="str">
        <f t="shared" si="8"/>
        <v>Rural areas / thinly-populated area</v>
      </c>
      <c r="D266" s="216"/>
      <c r="E266" s="216"/>
      <c r="F266" s="216"/>
      <c r="L266" s="216">
        <v>20720</v>
      </c>
      <c r="M266" s="216">
        <v>410</v>
      </c>
      <c r="N266" s="216" t="str">
        <f t="shared" si="9"/>
        <v>Rural area (central)</v>
      </c>
      <c r="O266" s="216"/>
      <c r="P266" s="216"/>
      <c r="Q266" s="216"/>
      <c r="R266" s="216"/>
      <c r="S266" s="216"/>
      <c r="T266" s="216"/>
      <c r="AA266" s="93">
        <v>70928</v>
      </c>
      <c r="AB266" t="s">
        <v>650</v>
      </c>
      <c r="AC266">
        <v>4</v>
      </c>
      <c r="AD266" t="s">
        <v>693</v>
      </c>
      <c r="AH266" t="s">
        <v>648</v>
      </c>
    </row>
    <row r="267" spans="1:34">
      <c r="A267" s="216">
        <v>20721</v>
      </c>
      <c r="B267" s="216">
        <v>3</v>
      </c>
      <c r="C267" s="216" t="str">
        <f t="shared" si="8"/>
        <v>Rural areas / thinly-populated area</v>
      </c>
      <c r="D267" s="216"/>
      <c r="E267" s="216"/>
      <c r="F267" s="216"/>
      <c r="L267" s="216">
        <v>20721</v>
      </c>
      <c r="M267" s="216">
        <v>310</v>
      </c>
      <c r="N267" s="216" t="str">
        <f t="shared" si="9"/>
        <v>Rural area surrounding centres (central)</v>
      </c>
      <c r="O267" s="216"/>
      <c r="P267" s="216"/>
      <c r="Q267" s="216" t="s">
        <v>187</v>
      </c>
      <c r="R267" s="216" t="s">
        <v>188</v>
      </c>
      <c r="S267" s="216"/>
      <c r="T267" s="216"/>
      <c r="AA267" s="93">
        <v>70929</v>
      </c>
      <c r="AB267" t="s">
        <v>651</v>
      </c>
      <c r="AC267">
        <v>3</v>
      </c>
      <c r="AD267" t="s">
        <v>698</v>
      </c>
      <c r="AH267" t="s">
        <v>360</v>
      </c>
    </row>
    <row r="268" spans="1:34">
      <c r="A268" s="216">
        <v>20722</v>
      </c>
      <c r="B268" s="216">
        <v>3</v>
      </c>
      <c r="C268" s="216" t="str">
        <f t="shared" si="8"/>
        <v>Rural areas / thinly-populated area</v>
      </c>
      <c r="D268" s="216"/>
      <c r="E268" s="216"/>
      <c r="F268" s="216"/>
      <c r="L268" s="216">
        <v>20722</v>
      </c>
      <c r="M268" s="216">
        <v>410</v>
      </c>
      <c r="N268" s="216" t="str">
        <f t="shared" si="9"/>
        <v>Rural area (central)</v>
      </c>
      <c r="O268" s="216"/>
      <c r="P268" s="216"/>
      <c r="Q268" s="216"/>
      <c r="R268" s="216"/>
      <c r="S268" s="216"/>
      <c r="T268" s="216"/>
      <c r="AA268" s="93">
        <v>70930</v>
      </c>
      <c r="AB268" t="s">
        <v>652</v>
      </c>
      <c r="AC268">
        <v>4</v>
      </c>
      <c r="AD268" t="s">
        <v>693</v>
      </c>
      <c r="AH268" t="s">
        <v>649</v>
      </c>
    </row>
    <row r="269" spans="1:34">
      <c r="A269" s="216">
        <v>20723</v>
      </c>
      <c r="B269" s="216">
        <v>3</v>
      </c>
      <c r="C269" s="216" t="str">
        <f t="shared" si="8"/>
        <v>Rural areas / thinly-populated area</v>
      </c>
      <c r="D269" s="216"/>
      <c r="E269" s="216"/>
      <c r="F269" s="216"/>
      <c r="L269" s="216">
        <v>20723</v>
      </c>
      <c r="M269" s="216">
        <v>410</v>
      </c>
      <c r="N269" s="216" t="str">
        <f t="shared" si="9"/>
        <v>Rural area (central)</v>
      </c>
      <c r="O269" s="216"/>
      <c r="P269" s="216"/>
      <c r="Q269" s="216"/>
      <c r="R269" s="216"/>
      <c r="S269" s="216"/>
      <c r="T269" s="216"/>
      <c r="AA269" s="93">
        <v>70931</v>
      </c>
      <c r="AB269" t="s">
        <v>653</v>
      </c>
      <c r="AC269">
        <v>4</v>
      </c>
      <c r="AD269" t="s">
        <v>693</v>
      </c>
      <c r="AH269" t="s">
        <v>650</v>
      </c>
    </row>
    <row r="270" spans="1:34">
      <c r="A270" s="216">
        <v>20724</v>
      </c>
      <c r="B270" s="216">
        <v>3</v>
      </c>
      <c r="C270" s="216" t="str">
        <f t="shared" si="8"/>
        <v>Rural areas / thinly-populated area</v>
      </c>
      <c r="D270" s="216"/>
      <c r="E270" s="216"/>
      <c r="F270" s="216"/>
      <c r="L270" s="216">
        <v>20724</v>
      </c>
      <c r="M270" s="216">
        <v>310</v>
      </c>
      <c r="N270" s="216" t="str">
        <f t="shared" si="9"/>
        <v>Rural area surrounding centres (central)</v>
      </c>
      <c r="O270" s="216"/>
      <c r="P270" s="216"/>
      <c r="Q270" s="216" t="s">
        <v>187</v>
      </c>
      <c r="R270" s="216" t="s">
        <v>188</v>
      </c>
      <c r="S270" s="216">
        <v>1</v>
      </c>
      <c r="T270" s="216"/>
      <c r="AA270" s="93">
        <v>70932</v>
      </c>
      <c r="AB270" t="s">
        <v>654</v>
      </c>
      <c r="AC270">
        <v>3</v>
      </c>
      <c r="AD270" t="s">
        <v>698</v>
      </c>
      <c r="AH270" t="s">
        <v>651</v>
      </c>
    </row>
    <row r="271" spans="1:34">
      <c r="A271" s="216">
        <v>20725</v>
      </c>
      <c r="B271" s="216">
        <v>3</v>
      </c>
      <c r="C271" s="216" t="str">
        <f t="shared" si="8"/>
        <v>Rural areas / thinly-populated area</v>
      </c>
      <c r="D271" s="216"/>
      <c r="E271" s="216"/>
      <c r="F271" s="216"/>
      <c r="L271" s="216">
        <v>20725</v>
      </c>
      <c r="M271" s="216">
        <v>410</v>
      </c>
      <c r="N271" s="216" t="str">
        <f t="shared" si="9"/>
        <v>Rural area (central)</v>
      </c>
      <c r="O271" s="216"/>
      <c r="P271" s="216"/>
      <c r="Q271" s="216"/>
      <c r="R271" s="216"/>
      <c r="S271" s="216">
        <v>1</v>
      </c>
      <c r="T271" s="216"/>
      <c r="AA271" s="93">
        <v>70933</v>
      </c>
      <c r="AB271" t="s">
        <v>655</v>
      </c>
      <c r="AC271">
        <v>4</v>
      </c>
      <c r="AD271" t="s">
        <v>693</v>
      </c>
      <c r="AH271" t="s">
        <v>652</v>
      </c>
    </row>
    <row r="272" spans="1:34">
      <c r="A272" s="216">
        <v>20726</v>
      </c>
      <c r="B272" s="216">
        <v>3</v>
      </c>
      <c r="C272" s="216" t="str">
        <f t="shared" si="8"/>
        <v>Rural areas / thinly-populated area</v>
      </c>
      <c r="D272" s="216"/>
      <c r="E272" s="216"/>
      <c r="F272" s="216"/>
      <c r="L272" s="216">
        <v>20726</v>
      </c>
      <c r="M272" s="216">
        <v>310</v>
      </c>
      <c r="N272" s="216" t="str">
        <f t="shared" si="9"/>
        <v>Rural area surrounding centres (central)</v>
      </c>
      <c r="O272" s="216"/>
      <c r="P272" s="216"/>
      <c r="Q272" s="216" t="s">
        <v>187</v>
      </c>
      <c r="R272" s="216" t="s">
        <v>188</v>
      </c>
      <c r="S272" s="216"/>
      <c r="T272" s="216"/>
      <c r="AA272" s="93">
        <v>70934</v>
      </c>
      <c r="AB272" t="s">
        <v>656</v>
      </c>
      <c r="AC272">
        <v>2</v>
      </c>
      <c r="AD272" t="s">
        <v>699</v>
      </c>
      <c r="AH272" t="s">
        <v>653</v>
      </c>
    </row>
    <row r="273" spans="1:34">
      <c r="A273" s="216">
        <v>20727</v>
      </c>
      <c r="B273" s="216">
        <v>2</v>
      </c>
      <c r="C273" s="216" t="str">
        <f t="shared" si="8"/>
        <v>Towns and suburbs / intermediate density area</v>
      </c>
      <c r="D273" s="216"/>
      <c r="E273" s="216"/>
      <c r="F273" s="216"/>
      <c r="L273" s="216">
        <v>20727</v>
      </c>
      <c r="M273" s="216">
        <v>102</v>
      </c>
      <c r="N273" s="216" t="str">
        <f t="shared" si="9"/>
        <v>Urban centres (intermediate)</v>
      </c>
      <c r="O273" s="216" t="s">
        <v>187</v>
      </c>
      <c r="P273" s="216" t="s">
        <v>188</v>
      </c>
      <c r="Q273" s="216"/>
      <c r="R273" s="216"/>
      <c r="S273" s="216"/>
      <c r="T273" s="216"/>
      <c r="AA273" s="93">
        <v>70935</v>
      </c>
      <c r="AB273" t="s">
        <v>657</v>
      </c>
      <c r="AC273">
        <v>4</v>
      </c>
      <c r="AD273" t="s">
        <v>693</v>
      </c>
      <c r="AH273" t="s">
        <v>654</v>
      </c>
    </row>
    <row r="274" spans="1:34">
      <c r="A274" s="216">
        <v>20801</v>
      </c>
      <c r="B274" s="216">
        <v>3</v>
      </c>
      <c r="C274" s="216" t="str">
        <f t="shared" si="8"/>
        <v>Rural areas / thinly-populated area</v>
      </c>
      <c r="D274" s="216"/>
      <c r="E274" s="216"/>
      <c r="F274" s="216"/>
      <c r="L274" s="216">
        <v>20801</v>
      </c>
      <c r="M274" s="216">
        <v>430</v>
      </c>
      <c r="N274" s="216" t="str">
        <f t="shared" si="9"/>
        <v>Rural area (peripheral)</v>
      </c>
      <c r="O274" s="216"/>
      <c r="P274" s="216"/>
      <c r="Q274" s="216"/>
      <c r="R274" s="216"/>
      <c r="S274" s="216"/>
      <c r="T274" s="216"/>
      <c r="AA274" s="93">
        <v>70936</v>
      </c>
      <c r="AB274" t="s">
        <v>658</v>
      </c>
      <c r="AC274">
        <v>4</v>
      </c>
      <c r="AD274" t="s">
        <v>693</v>
      </c>
      <c r="AH274" t="s">
        <v>655</v>
      </c>
    </row>
    <row r="275" spans="1:34">
      <c r="A275" s="216">
        <v>20802</v>
      </c>
      <c r="B275" s="216">
        <v>3</v>
      </c>
      <c r="C275" s="216" t="str">
        <f t="shared" si="8"/>
        <v>Rural areas / thinly-populated area</v>
      </c>
      <c r="D275" s="216"/>
      <c r="E275" s="216"/>
      <c r="F275" s="216"/>
      <c r="L275" s="216">
        <v>20802</v>
      </c>
      <c r="M275" s="216">
        <v>420</v>
      </c>
      <c r="N275" s="216" t="str">
        <f t="shared" si="9"/>
        <v>Rural area (intermdiate)</v>
      </c>
      <c r="O275" s="216"/>
      <c r="P275" s="216"/>
      <c r="Q275" s="216"/>
      <c r="R275" s="216"/>
      <c r="S275" s="216"/>
      <c r="T275" s="216"/>
      <c r="AA275" s="93">
        <v>70937</v>
      </c>
      <c r="AB275" t="s">
        <v>659</v>
      </c>
      <c r="AC275">
        <v>4</v>
      </c>
      <c r="AD275" t="s">
        <v>693</v>
      </c>
      <c r="AH275" t="s">
        <v>656</v>
      </c>
    </row>
    <row r="276" spans="1:34">
      <c r="A276" s="216">
        <v>20803</v>
      </c>
      <c r="B276" s="216">
        <v>3</v>
      </c>
      <c r="C276" s="216" t="str">
        <f t="shared" si="8"/>
        <v>Rural areas / thinly-populated area</v>
      </c>
      <c r="D276" s="216"/>
      <c r="E276" s="216"/>
      <c r="F276" s="216"/>
      <c r="L276" s="216">
        <v>20803</v>
      </c>
      <c r="M276" s="216">
        <v>420</v>
      </c>
      <c r="N276" s="216" t="str">
        <f t="shared" si="9"/>
        <v>Rural area (intermdiate)</v>
      </c>
      <c r="O276" s="216"/>
      <c r="P276" s="216"/>
      <c r="Q276" s="216"/>
      <c r="R276" s="216"/>
      <c r="S276" s="216"/>
      <c r="T276" s="216"/>
      <c r="AA276" s="93">
        <v>70938</v>
      </c>
      <c r="AB276" t="s">
        <v>660</v>
      </c>
      <c r="AC276">
        <v>3</v>
      </c>
      <c r="AD276" t="s">
        <v>698</v>
      </c>
      <c r="AH276" t="s">
        <v>657</v>
      </c>
    </row>
    <row r="277" spans="1:34">
      <c r="A277" s="216">
        <v>20804</v>
      </c>
      <c r="B277" s="216">
        <v>3</v>
      </c>
      <c r="C277" s="216" t="str">
        <f t="shared" si="8"/>
        <v>Rural areas / thinly-populated area</v>
      </c>
      <c r="D277" s="216"/>
      <c r="E277" s="216"/>
      <c r="F277" s="216"/>
      <c r="L277" s="216">
        <v>20804</v>
      </c>
      <c r="M277" s="216">
        <v>430</v>
      </c>
      <c r="N277" s="216" t="str">
        <f t="shared" si="9"/>
        <v>Rural area (peripheral)</v>
      </c>
      <c r="O277" s="216"/>
      <c r="P277" s="216"/>
      <c r="Q277" s="216"/>
      <c r="R277" s="216"/>
      <c r="S277" s="216">
        <v>1</v>
      </c>
      <c r="T277" s="216"/>
      <c r="AA277" s="93">
        <v>70939</v>
      </c>
      <c r="AB277" t="s">
        <v>661</v>
      </c>
      <c r="AC277">
        <v>4</v>
      </c>
      <c r="AD277" t="s">
        <v>693</v>
      </c>
      <c r="AH277" t="s">
        <v>658</v>
      </c>
    </row>
    <row r="278" spans="1:34">
      <c r="A278" s="216">
        <v>20805</v>
      </c>
      <c r="B278" s="216">
        <v>3</v>
      </c>
      <c r="C278" s="216" t="str">
        <f t="shared" si="8"/>
        <v>Rural areas / thinly-populated area</v>
      </c>
      <c r="D278" s="216"/>
      <c r="E278" s="216"/>
      <c r="F278" s="216"/>
      <c r="L278" s="216">
        <v>20805</v>
      </c>
      <c r="M278" s="216">
        <v>430</v>
      </c>
      <c r="N278" s="216" t="str">
        <f t="shared" si="9"/>
        <v>Rural area (peripheral)</v>
      </c>
      <c r="O278" s="216"/>
      <c r="P278" s="216"/>
      <c r="Q278" s="216"/>
      <c r="R278" s="216"/>
      <c r="S278" s="216"/>
      <c r="T278" s="216"/>
      <c r="AA278" s="93">
        <v>70940</v>
      </c>
      <c r="AB278" t="s">
        <v>662</v>
      </c>
      <c r="AC278">
        <v>1</v>
      </c>
      <c r="AD278" t="s">
        <v>700</v>
      </c>
      <c r="AH278" t="s">
        <v>659</v>
      </c>
    </row>
    <row r="279" spans="1:34">
      <c r="A279" s="216">
        <v>20806</v>
      </c>
      <c r="B279" s="216">
        <v>3</v>
      </c>
      <c r="C279" s="216" t="str">
        <f t="shared" si="8"/>
        <v>Rural areas / thinly-populated area</v>
      </c>
      <c r="D279" s="216"/>
      <c r="E279" s="216"/>
      <c r="F279" s="216"/>
      <c r="L279" s="216">
        <v>20806</v>
      </c>
      <c r="M279" s="216">
        <v>310</v>
      </c>
      <c r="N279" s="216" t="str">
        <f t="shared" si="9"/>
        <v>Rural area surrounding centres (central)</v>
      </c>
      <c r="O279" s="216"/>
      <c r="P279" s="216"/>
      <c r="Q279" s="216" t="s">
        <v>185</v>
      </c>
      <c r="R279" s="216" t="s">
        <v>186</v>
      </c>
      <c r="S279" s="216"/>
      <c r="T279" s="216"/>
      <c r="AA279" s="93">
        <v>70941</v>
      </c>
      <c r="AB279" t="s">
        <v>663</v>
      </c>
      <c r="AC279">
        <v>1</v>
      </c>
      <c r="AD279" t="s">
        <v>700</v>
      </c>
      <c r="AH279" t="s">
        <v>660</v>
      </c>
    </row>
    <row r="280" spans="1:34">
      <c r="A280" s="216">
        <v>20807</v>
      </c>
      <c r="B280" s="216">
        <v>3</v>
      </c>
      <c r="C280" s="216" t="str">
        <f t="shared" si="8"/>
        <v>Rural areas / thinly-populated area</v>
      </c>
      <c r="D280" s="216"/>
      <c r="E280" s="216"/>
      <c r="F280" s="216"/>
      <c r="L280" s="216">
        <v>20807</v>
      </c>
      <c r="M280" s="216">
        <v>430</v>
      </c>
      <c r="N280" s="216" t="str">
        <f t="shared" si="9"/>
        <v>Rural area (peripheral)</v>
      </c>
      <c r="O280" s="216"/>
      <c r="P280" s="216"/>
      <c r="Q280" s="216"/>
      <c r="R280" s="216"/>
      <c r="S280" s="216"/>
      <c r="T280" s="216"/>
      <c r="AH280" t="s">
        <v>661</v>
      </c>
    </row>
    <row r="281" spans="1:34">
      <c r="A281" s="216">
        <v>20808</v>
      </c>
      <c r="B281" s="216">
        <v>3</v>
      </c>
      <c r="C281" s="216" t="str">
        <f t="shared" si="8"/>
        <v>Rural areas / thinly-populated area</v>
      </c>
      <c r="D281" s="216"/>
      <c r="E281" s="216"/>
      <c r="F281" s="216"/>
      <c r="L281" s="216">
        <v>20808</v>
      </c>
      <c r="M281" s="216">
        <v>410</v>
      </c>
      <c r="N281" s="216" t="str">
        <f t="shared" si="9"/>
        <v>Rural area (central)</v>
      </c>
      <c r="O281" s="216"/>
      <c r="P281" s="216"/>
      <c r="Q281" s="216"/>
      <c r="R281" s="216"/>
      <c r="S281" s="216"/>
      <c r="T281" s="216"/>
      <c r="AH281" t="s">
        <v>662</v>
      </c>
    </row>
    <row r="282" spans="1:34">
      <c r="A282" s="216">
        <v>20810</v>
      </c>
      <c r="B282" s="216">
        <v>3</v>
      </c>
      <c r="C282" s="216" t="str">
        <f t="shared" si="8"/>
        <v>Rural areas / thinly-populated area</v>
      </c>
      <c r="D282" s="216"/>
      <c r="E282" s="216"/>
      <c r="F282" s="216"/>
      <c r="L282" s="216">
        <v>20810</v>
      </c>
      <c r="M282" s="216">
        <v>430</v>
      </c>
      <c r="N282" s="216" t="str">
        <f t="shared" si="9"/>
        <v>Rural area (peripheral)</v>
      </c>
      <c r="O282" s="216"/>
      <c r="P282" s="216"/>
      <c r="Q282" s="216"/>
      <c r="R282" s="216"/>
      <c r="S282" s="216"/>
      <c r="T282" s="216"/>
      <c r="AH282" t="s">
        <v>663</v>
      </c>
    </row>
    <row r="283" spans="1:34">
      <c r="A283" s="216">
        <v>20812</v>
      </c>
      <c r="B283" s="216">
        <v>3</v>
      </c>
      <c r="C283" s="216" t="str">
        <f t="shared" si="8"/>
        <v>Rural areas / thinly-populated area</v>
      </c>
      <c r="D283" s="216"/>
      <c r="E283" s="216"/>
      <c r="F283" s="216"/>
      <c r="L283" s="216">
        <v>20812</v>
      </c>
      <c r="M283" s="216">
        <v>410</v>
      </c>
      <c r="N283" s="216" t="str">
        <f t="shared" si="9"/>
        <v>Rural area (central)</v>
      </c>
      <c r="O283" s="216"/>
      <c r="P283" s="216"/>
      <c r="Q283" s="216"/>
      <c r="R283" s="216"/>
      <c r="S283" s="216"/>
      <c r="T283" s="216"/>
    </row>
    <row r="284" spans="1:34">
      <c r="A284" s="216">
        <v>20813</v>
      </c>
      <c r="B284" s="216">
        <v>3</v>
      </c>
      <c r="C284" s="216" t="str">
        <f t="shared" si="8"/>
        <v>Rural areas / thinly-populated area</v>
      </c>
      <c r="D284" s="216"/>
      <c r="E284" s="216"/>
      <c r="F284" s="216"/>
      <c r="L284" s="216">
        <v>20813</v>
      </c>
      <c r="M284" s="216">
        <v>410</v>
      </c>
      <c r="N284" s="216" t="str">
        <f t="shared" si="9"/>
        <v>Rural area (central)</v>
      </c>
      <c r="O284" s="216"/>
      <c r="P284" s="216"/>
      <c r="Q284" s="216"/>
      <c r="R284" s="216"/>
      <c r="S284" s="216">
        <v>1</v>
      </c>
      <c r="T284" s="216"/>
    </row>
    <row r="285" spans="1:34">
      <c r="A285" s="216">
        <v>20815</v>
      </c>
      <c r="B285" s="216">
        <v>3</v>
      </c>
      <c r="C285" s="216" t="str">
        <f t="shared" si="8"/>
        <v>Rural areas / thinly-populated area</v>
      </c>
      <c r="D285" s="216"/>
      <c r="E285" s="216"/>
      <c r="F285" s="216"/>
      <c r="L285" s="216">
        <v>20815</v>
      </c>
      <c r="M285" s="216">
        <v>420</v>
      </c>
      <c r="N285" s="216" t="str">
        <f t="shared" si="9"/>
        <v>Rural area (intermdiate)</v>
      </c>
      <c r="O285" s="216"/>
      <c r="P285" s="216"/>
      <c r="Q285" s="216"/>
      <c r="R285" s="216"/>
      <c r="S285" s="216"/>
      <c r="T285" s="216"/>
    </row>
    <row r="286" spans="1:34">
      <c r="A286" s="216">
        <v>20817</v>
      </c>
      <c r="B286" s="216">
        <v>3</v>
      </c>
      <c r="C286" s="216" t="str">
        <f t="shared" si="8"/>
        <v>Rural areas / thinly-populated area</v>
      </c>
      <c r="D286" s="216"/>
      <c r="E286" s="216"/>
      <c r="F286" s="216"/>
      <c r="L286" s="216">
        <v>20817</v>
      </c>
      <c r="M286" s="216">
        <v>210</v>
      </c>
      <c r="N286" s="216" t="str">
        <f t="shared" si="9"/>
        <v>Regional centres (central)</v>
      </c>
      <c r="O286" s="216" t="s">
        <v>197</v>
      </c>
      <c r="P286" s="216" t="s">
        <v>198</v>
      </c>
      <c r="Q286" s="216"/>
      <c r="R286" s="216"/>
      <c r="S286" s="216"/>
      <c r="T286" s="216"/>
    </row>
    <row r="287" spans="1:34">
      <c r="A287" s="216">
        <v>20901</v>
      </c>
      <c r="B287" s="216">
        <v>3</v>
      </c>
      <c r="C287" s="216" t="str">
        <f t="shared" si="8"/>
        <v>Rural areas / thinly-populated area</v>
      </c>
      <c r="D287" s="216"/>
      <c r="E287" s="216"/>
      <c r="F287" s="216"/>
      <c r="L287" s="216">
        <v>20901</v>
      </c>
      <c r="M287" s="216">
        <v>410</v>
      </c>
      <c r="N287" s="216" t="str">
        <f t="shared" si="9"/>
        <v>Rural area (central)</v>
      </c>
      <c r="O287" s="216"/>
      <c r="P287" s="216"/>
      <c r="Q287" s="216"/>
      <c r="R287" s="216"/>
      <c r="S287" s="216"/>
      <c r="T287" s="216"/>
    </row>
    <row r="288" spans="1:34">
      <c r="A288" s="216">
        <v>20905</v>
      </c>
      <c r="B288" s="216">
        <v>3</v>
      </c>
      <c r="C288" s="216" t="str">
        <f t="shared" si="8"/>
        <v>Rural areas / thinly-populated area</v>
      </c>
      <c r="D288" s="216"/>
      <c r="E288" s="216"/>
      <c r="F288" s="216"/>
      <c r="L288" s="216">
        <v>20905</v>
      </c>
      <c r="M288" s="216">
        <v>103</v>
      </c>
      <c r="N288" s="216" t="str">
        <f t="shared" si="9"/>
        <v>Urban centres (small)</v>
      </c>
      <c r="O288" s="216" t="s">
        <v>199</v>
      </c>
      <c r="P288" s="216" t="s">
        <v>200</v>
      </c>
      <c r="Q288" s="216"/>
      <c r="R288" s="216"/>
      <c r="S288" s="216"/>
      <c r="T288" s="216"/>
    </row>
    <row r="289" spans="1:20">
      <c r="A289" s="216">
        <v>20909</v>
      </c>
      <c r="B289" s="216">
        <v>3</v>
      </c>
      <c r="C289" s="216" t="str">
        <f t="shared" si="8"/>
        <v>Rural areas / thinly-populated area</v>
      </c>
      <c r="D289" s="216"/>
      <c r="E289" s="216"/>
      <c r="F289" s="216"/>
      <c r="L289" s="216">
        <v>20909</v>
      </c>
      <c r="M289" s="216">
        <v>410</v>
      </c>
      <c r="N289" s="216" t="str">
        <f t="shared" si="9"/>
        <v>Rural area (central)</v>
      </c>
      <c r="O289" s="216"/>
      <c r="P289" s="216"/>
      <c r="Q289" s="216"/>
      <c r="R289" s="216"/>
      <c r="S289" s="216"/>
      <c r="T289" s="216"/>
    </row>
    <row r="290" spans="1:20">
      <c r="A290" s="216">
        <v>20911</v>
      </c>
      <c r="B290" s="216">
        <v>3</v>
      </c>
      <c r="C290" s="216" t="str">
        <f t="shared" si="8"/>
        <v>Rural areas / thinly-populated area</v>
      </c>
      <c r="D290" s="216"/>
      <c r="E290" s="216"/>
      <c r="F290" s="216"/>
      <c r="L290" s="216">
        <v>20911</v>
      </c>
      <c r="M290" s="216">
        <v>410</v>
      </c>
      <c r="N290" s="216" t="str">
        <f t="shared" si="9"/>
        <v>Rural area (central)</v>
      </c>
      <c r="O290" s="216"/>
      <c r="P290" s="216"/>
      <c r="Q290" s="216"/>
      <c r="R290" s="216"/>
      <c r="S290" s="216"/>
      <c r="T290" s="216"/>
    </row>
    <row r="291" spans="1:20">
      <c r="A291" s="216">
        <v>20912</v>
      </c>
      <c r="B291" s="216">
        <v>3</v>
      </c>
      <c r="C291" s="216" t="str">
        <f t="shared" si="8"/>
        <v>Rural areas / thinly-populated area</v>
      </c>
      <c r="D291" s="216"/>
      <c r="E291" s="216"/>
      <c r="F291" s="216"/>
      <c r="L291" s="216">
        <v>20912</v>
      </c>
      <c r="M291" s="216">
        <v>410</v>
      </c>
      <c r="N291" s="216" t="str">
        <f t="shared" si="9"/>
        <v>Rural area (central)</v>
      </c>
      <c r="O291" s="216"/>
      <c r="P291" s="216"/>
      <c r="Q291" s="216"/>
      <c r="R291" s="216"/>
      <c r="S291" s="216"/>
      <c r="T291" s="216"/>
    </row>
    <row r="292" spans="1:20">
      <c r="A292" s="216">
        <v>20913</v>
      </c>
      <c r="B292" s="216">
        <v>3</v>
      </c>
      <c r="C292" s="216" t="str">
        <f t="shared" si="8"/>
        <v>Rural areas / thinly-populated area</v>
      </c>
      <c r="D292" s="216"/>
      <c r="E292" s="216"/>
      <c r="F292" s="216"/>
      <c r="L292" s="216">
        <v>20913</v>
      </c>
      <c r="M292" s="216">
        <v>310</v>
      </c>
      <c r="N292" s="216" t="str">
        <f t="shared" si="9"/>
        <v>Rural area surrounding centres (central)</v>
      </c>
      <c r="O292" s="216"/>
      <c r="P292" s="216"/>
      <c r="Q292" s="216" t="s">
        <v>199</v>
      </c>
      <c r="R292" s="216" t="s">
        <v>200</v>
      </c>
      <c r="S292" s="216"/>
      <c r="T292" s="216"/>
    </row>
    <row r="293" spans="1:20">
      <c r="A293" s="216">
        <v>20914</v>
      </c>
      <c r="B293" s="216">
        <v>3</v>
      </c>
      <c r="C293" s="216" t="str">
        <f t="shared" si="8"/>
        <v>Rural areas / thinly-populated area</v>
      </c>
      <c r="D293" s="216"/>
      <c r="E293" s="216"/>
      <c r="F293" s="216"/>
      <c r="L293" s="216">
        <v>20914</v>
      </c>
      <c r="M293" s="216">
        <v>410</v>
      </c>
      <c r="N293" s="216" t="str">
        <f t="shared" si="9"/>
        <v>Rural area (central)</v>
      </c>
      <c r="O293" s="216"/>
      <c r="P293" s="216"/>
      <c r="Q293" s="216"/>
      <c r="R293" s="216"/>
      <c r="S293" s="216"/>
      <c r="T293" s="216"/>
    </row>
    <row r="294" spans="1:20">
      <c r="A294" s="216">
        <v>20918</v>
      </c>
      <c r="B294" s="216">
        <v>3</v>
      </c>
      <c r="C294" s="216" t="str">
        <f t="shared" si="8"/>
        <v>Rural areas / thinly-populated area</v>
      </c>
      <c r="D294" s="216"/>
      <c r="E294" s="216"/>
      <c r="F294" s="216"/>
      <c r="L294" s="216">
        <v>20918</v>
      </c>
      <c r="M294" s="216">
        <v>410</v>
      </c>
      <c r="N294" s="216" t="str">
        <f t="shared" si="9"/>
        <v>Rural area (central)</v>
      </c>
      <c r="O294" s="216"/>
      <c r="P294" s="216"/>
      <c r="Q294" s="216"/>
      <c r="R294" s="216"/>
      <c r="S294" s="216"/>
      <c r="T294" s="216"/>
    </row>
    <row r="295" spans="1:20">
      <c r="A295" s="216">
        <v>20923</v>
      </c>
      <c r="B295" s="216">
        <v>2</v>
      </c>
      <c r="C295" s="216" t="str">
        <f t="shared" si="8"/>
        <v>Towns and suburbs / intermediate density area</v>
      </c>
      <c r="D295" s="216"/>
      <c r="E295" s="216"/>
      <c r="F295" s="216"/>
      <c r="L295" s="216">
        <v>20923</v>
      </c>
      <c r="M295" s="216">
        <v>103</v>
      </c>
      <c r="N295" s="216" t="str">
        <f t="shared" si="9"/>
        <v>Urban centres (small)</v>
      </c>
      <c r="O295" s="216" t="s">
        <v>199</v>
      </c>
      <c r="P295" s="216" t="s">
        <v>200</v>
      </c>
      <c r="Q295" s="216"/>
      <c r="R295" s="216"/>
      <c r="S295" s="216"/>
      <c r="T295" s="216"/>
    </row>
    <row r="296" spans="1:20">
      <c r="A296" s="216">
        <v>21001</v>
      </c>
      <c r="B296" s="216">
        <v>3</v>
      </c>
      <c r="C296" s="216" t="str">
        <f t="shared" si="8"/>
        <v>Rural areas / thinly-populated area</v>
      </c>
      <c r="D296" s="216"/>
      <c r="E296" s="216"/>
      <c r="F296" s="216"/>
      <c r="L296" s="216">
        <v>21001</v>
      </c>
      <c r="M296" s="216">
        <v>420</v>
      </c>
      <c r="N296" s="216" t="str">
        <f t="shared" si="9"/>
        <v>Rural area (intermdiate)</v>
      </c>
      <c r="O296" s="216"/>
      <c r="P296" s="216"/>
      <c r="Q296" s="216"/>
      <c r="R296" s="216"/>
      <c r="S296" s="216"/>
      <c r="T296" s="216"/>
    </row>
    <row r="297" spans="1:20">
      <c r="A297" s="216">
        <v>21002</v>
      </c>
      <c r="B297" s="216">
        <v>2</v>
      </c>
      <c r="C297" s="216" t="str">
        <f t="shared" si="8"/>
        <v>Towns and suburbs / intermediate density area</v>
      </c>
      <c r="D297" s="216"/>
      <c r="E297" s="216"/>
      <c r="F297" s="216"/>
      <c r="L297" s="216">
        <v>21002</v>
      </c>
      <c r="M297" s="216">
        <v>210</v>
      </c>
      <c r="N297" s="216" t="str">
        <f t="shared" si="9"/>
        <v>Regional centres (central)</v>
      </c>
      <c r="O297" s="216" t="s">
        <v>201</v>
      </c>
      <c r="P297" s="216" t="s">
        <v>202</v>
      </c>
      <c r="Q297" s="216"/>
      <c r="R297" s="216"/>
      <c r="S297" s="216"/>
      <c r="T297" s="216"/>
    </row>
    <row r="298" spans="1:20">
      <c r="A298" s="216">
        <v>21003</v>
      </c>
      <c r="B298" s="216">
        <v>3</v>
      </c>
      <c r="C298" s="216" t="str">
        <f t="shared" si="8"/>
        <v>Rural areas / thinly-populated area</v>
      </c>
      <c r="D298" s="216"/>
      <c r="E298" s="216"/>
      <c r="F298" s="216"/>
      <c r="L298" s="216">
        <v>21003</v>
      </c>
      <c r="M298" s="216">
        <v>410</v>
      </c>
      <c r="N298" s="216" t="str">
        <f t="shared" si="9"/>
        <v>Rural area (central)</v>
      </c>
      <c r="O298" s="216"/>
      <c r="P298" s="216"/>
      <c r="Q298" s="216"/>
      <c r="R298" s="216"/>
      <c r="S298" s="216"/>
      <c r="T298" s="216"/>
    </row>
    <row r="299" spans="1:20">
      <c r="A299" s="216">
        <v>21004</v>
      </c>
      <c r="B299" s="216">
        <v>3</v>
      </c>
      <c r="C299" s="216" t="str">
        <f t="shared" si="8"/>
        <v>Rural areas / thinly-populated area</v>
      </c>
      <c r="D299" s="216"/>
      <c r="E299" s="216"/>
      <c r="F299" s="216"/>
      <c r="L299" s="216">
        <v>21004</v>
      </c>
      <c r="M299" s="216">
        <v>420</v>
      </c>
      <c r="N299" s="216" t="str">
        <f t="shared" si="9"/>
        <v>Rural area (intermdiate)</v>
      </c>
      <c r="O299" s="216"/>
      <c r="P299" s="216"/>
      <c r="Q299" s="216"/>
      <c r="R299" s="216"/>
      <c r="S299" s="216"/>
      <c r="T299" s="216"/>
    </row>
    <row r="300" spans="1:20">
      <c r="A300" s="216">
        <v>21005</v>
      </c>
      <c r="B300" s="216">
        <v>3</v>
      </c>
      <c r="C300" s="216" t="str">
        <f t="shared" si="8"/>
        <v>Rural areas / thinly-populated area</v>
      </c>
      <c r="D300" s="216"/>
      <c r="E300" s="216"/>
      <c r="F300" s="216"/>
      <c r="L300" s="216">
        <v>21005</v>
      </c>
      <c r="M300" s="216">
        <v>420</v>
      </c>
      <c r="N300" s="216" t="str">
        <f t="shared" si="9"/>
        <v>Rural area (intermdiate)</v>
      </c>
      <c r="O300" s="216"/>
      <c r="P300" s="216"/>
      <c r="Q300" s="216"/>
      <c r="R300" s="216"/>
      <c r="S300" s="216"/>
      <c r="T300" s="216"/>
    </row>
    <row r="301" spans="1:20">
      <c r="A301" s="216">
        <v>21006</v>
      </c>
      <c r="B301" s="216">
        <v>3</v>
      </c>
      <c r="C301" s="216" t="str">
        <f t="shared" si="8"/>
        <v>Rural areas / thinly-populated area</v>
      </c>
      <c r="D301" s="216"/>
      <c r="E301" s="216"/>
      <c r="F301" s="216"/>
      <c r="L301" s="216">
        <v>21006</v>
      </c>
      <c r="M301" s="216">
        <v>410</v>
      </c>
      <c r="N301" s="216" t="str">
        <f t="shared" si="9"/>
        <v>Rural area (central)</v>
      </c>
      <c r="O301" s="216"/>
      <c r="P301" s="216"/>
      <c r="Q301" s="216"/>
      <c r="R301" s="216"/>
      <c r="S301" s="216">
        <v>1</v>
      </c>
      <c r="T301" s="216"/>
    </row>
    <row r="302" spans="1:20">
      <c r="A302" s="216">
        <v>21007</v>
      </c>
      <c r="B302" s="216">
        <v>3</v>
      </c>
      <c r="C302" s="216" t="str">
        <f t="shared" si="8"/>
        <v>Rural areas / thinly-populated area</v>
      </c>
      <c r="D302" s="216"/>
      <c r="E302" s="216"/>
      <c r="F302" s="216"/>
      <c r="L302" s="216">
        <v>21007</v>
      </c>
      <c r="M302" s="216">
        <v>430</v>
      </c>
      <c r="N302" s="216" t="str">
        <f t="shared" si="9"/>
        <v>Rural area (peripheral)</v>
      </c>
      <c r="O302" s="216"/>
      <c r="P302" s="216"/>
      <c r="Q302" s="216"/>
      <c r="R302" s="216"/>
      <c r="S302" s="216">
        <v>1</v>
      </c>
      <c r="T302" s="216"/>
    </row>
    <row r="303" spans="1:20">
      <c r="A303" s="216">
        <v>21008</v>
      </c>
      <c r="B303" s="216">
        <v>3</v>
      </c>
      <c r="C303" s="216" t="str">
        <f t="shared" si="8"/>
        <v>Rural areas / thinly-populated area</v>
      </c>
      <c r="D303" s="216"/>
      <c r="E303" s="216"/>
      <c r="F303" s="216"/>
      <c r="L303" s="216">
        <v>21008</v>
      </c>
      <c r="M303" s="216">
        <v>410</v>
      </c>
      <c r="N303" s="216" t="str">
        <f t="shared" si="9"/>
        <v>Rural area (central)</v>
      </c>
      <c r="O303" s="216"/>
      <c r="P303" s="216"/>
      <c r="Q303" s="216"/>
      <c r="R303" s="216"/>
      <c r="S303" s="216"/>
      <c r="T303" s="216"/>
    </row>
    <row r="304" spans="1:20">
      <c r="A304" s="216">
        <v>21009</v>
      </c>
      <c r="B304" s="216">
        <v>3</v>
      </c>
      <c r="C304" s="216" t="str">
        <f t="shared" si="8"/>
        <v>Rural areas / thinly-populated area</v>
      </c>
      <c r="D304" s="216"/>
      <c r="E304" s="216"/>
      <c r="F304" s="216"/>
      <c r="L304" s="216">
        <v>21009</v>
      </c>
      <c r="M304" s="216">
        <v>410</v>
      </c>
      <c r="N304" s="216" t="str">
        <f t="shared" si="9"/>
        <v>Rural area (central)</v>
      </c>
      <c r="O304" s="216"/>
      <c r="P304" s="216"/>
      <c r="Q304" s="216"/>
      <c r="R304" s="216"/>
      <c r="S304" s="216">
        <v>1</v>
      </c>
      <c r="T304" s="216"/>
    </row>
    <row r="305" spans="1:20">
      <c r="A305" s="216">
        <v>21010</v>
      </c>
      <c r="B305" s="216">
        <v>3</v>
      </c>
      <c r="C305" s="216" t="str">
        <f t="shared" si="8"/>
        <v>Rural areas / thinly-populated area</v>
      </c>
      <c r="D305" s="216"/>
      <c r="E305" s="216"/>
      <c r="F305" s="216"/>
      <c r="L305" s="216">
        <v>21010</v>
      </c>
      <c r="M305" s="216">
        <v>420</v>
      </c>
      <c r="N305" s="216" t="str">
        <f t="shared" si="9"/>
        <v>Rural area (intermdiate)</v>
      </c>
      <c r="O305" s="216"/>
      <c r="P305" s="216"/>
      <c r="Q305" s="216"/>
      <c r="R305" s="216"/>
      <c r="S305" s="216"/>
      <c r="T305" s="216"/>
    </row>
    <row r="306" spans="1:20">
      <c r="A306" s="216">
        <v>30101</v>
      </c>
      <c r="B306" s="216">
        <v>2</v>
      </c>
      <c r="C306" s="216" t="str">
        <f t="shared" si="8"/>
        <v>Towns and suburbs / intermediate density area</v>
      </c>
      <c r="D306" s="216"/>
      <c r="E306" s="216"/>
      <c r="F306" s="216"/>
      <c r="L306" s="216">
        <v>30101</v>
      </c>
      <c r="M306" s="216">
        <v>102</v>
      </c>
      <c r="N306" s="216" t="str">
        <f t="shared" si="9"/>
        <v>Urban centres (intermediate)</v>
      </c>
      <c r="O306" s="216" t="s">
        <v>203</v>
      </c>
      <c r="P306" s="216" t="s">
        <v>204</v>
      </c>
      <c r="Q306" s="216"/>
      <c r="R306" s="216"/>
      <c r="S306" s="216"/>
      <c r="T306" s="216"/>
    </row>
    <row r="307" spans="1:20">
      <c r="A307" s="216">
        <v>30201</v>
      </c>
      <c r="B307" s="216">
        <v>2</v>
      </c>
      <c r="C307" s="216" t="str">
        <f t="shared" si="8"/>
        <v>Towns and suburbs / intermediate density area</v>
      </c>
      <c r="D307" s="216"/>
      <c r="E307" s="216"/>
      <c r="F307" s="216"/>
      <c r="L307" s="216">
        <v>30201</v>
      </c>
      <c r="M307" s="216">
        <v>102</v>
      </c>
      <c r="N307" s="216" t="str">
        <f t="shared" si="9"/>
        <v>Urban centres (intermediate)</v>
      </c>
      <c r="O307" s="216" t="s">
        <v>205</v>
      </c>
      <c r="P307" s="216" t="s">
        <v>206</v>
      </c>
      <c r="Q307" s="216"/>
      <c r="R307" s="216"/>
      <c r="S307" s="216"/>
      <c r="T307" s="216"/>
    </row>
    <row r="308" spans="1:20">
      <c r="A308" s="216">
        <v>30301</v>
      </c>
      <c r="B308" s="216">
        <v>2</v>
      </c>
      <c r="C308" s="216" t="str">
        <f t="shared" si="8"/>
        <v>Towns and suburbs / intermediate density area</v>
      </c>
      <c r="D308" s="216"/>
      <c r="E308" s="216"/>
      <c r="F308" s="216"/>
      <c r="L308" s="216">
        <v>30301</v>
      </c>
      <c r="M308" s="216">
        <v>220</v>
      </c>
      <c r="N308" s="216" t="str">
        <f t="shared" si="9"/>
        <v>Regional centres  (intermediate)</v>
      </c>
      <c r="O308" s="216" t="s">
        <v>207</v>
      </c>
      <c r="P308" s="216" t="s">
        <v>208</v>
      </c>
      <c r="Q308" s="216"/>
      <c r="R308" s="216"/>
      <c r="S308" s="216"/>
      <c r="T308" s="216"/>
    </row>
    <row r="309" spans="1:20">
      <c r="A309" s="216">
        <v>30401</v>
      </c>
      <c r="B309" s="216">
        <v>2</v>
      </c>
      <c r="C309" s="216" t="str">
        <f t="shared" si="8"/>
        <v>Towns and suburbs / intermediate density area</v>
      </c>
      <c r="D309" s="216"/>
      <c r="E309" s="216"/>
      <c r="F309" s="216"/>
      <c r="L309" s="216">
        <v>30401</v>
      </c>
      <c r="M309" s="216">
        <v>102</v>
      </c>
      <c r="N309" s="216" t="str">
        <f t="shared" si="9"/>
        <v>Urban centres (intermediate)</v>
      </c>
      <c r="O309" s="216" t="s">
        <v>175</v>
      </c>
      <c r="P309" s="216" t="s">
        <v>176</v>
      </c>
      <c r="Q309" s="216"/>
      <c r="R309" s="216"/>
      <c r="S309" s="216"/>
      <c r="T309" s="216"/>
    </row>
    <row r="310" spans="1:20">
      <c r="A310" s="216">
        <v>30501</v>
      </c>
      <c r="B310" s="216">
        <v>3</v>
      </c>
      <c r="C310" s="216" t="str">
        <f t="shared" si="8"/>
        <v>Rural areas / thinly-populated area</v>
      </c>
      <c r="D310" s="216"/>
      <c r="E310" s="216"/>
      <c r="F310" s="216"/>
      <c r="L310" s="216">
        <v>30501</v>
      </c>
      <c r="M310" s="216">
        <v>410</v>
      </c>
      <c r="N310" s="216" t="str">
        <f t="shared" si="9"/>
        <v>Rural area (central)</v>
      </c>
      <c r="O310" s="216"/>
      <c r="P310" s="216"/>
      <c r="Q310" s="216"/>
      <c r="R310" s="216"/>
      <c r="S310" s="216"/>
      <c r="T310" s="216"/>
    </row>
    <row r="311" spans="1:20">
      <c r="A311" s="216">
        <v>30502</v>
      </c>
      <c r="B311" s="216">
        <v>2</v>
      </c>
      <c r="C311" s="216" t="str">
        <f t="shared" si="8"/>
        <v>Towns and suburbs / intermediate density area</v>
      </c>
      <c r="D311" s="216"/>
      <c r="E311" s="216"/>
      <c r="F311" s="216"/>
      <c r="L311" s="216">
        <v>30502</v>
      </c>
      <c r="M311" s="216">
        <v>103</v>
      </c>
      <c r="N311" s="216" t="str">
        <f t="shared" si="9"/>
        <v>Urban centres (small)</v>
      </c>
      <c r="O311" s="216" t="s">
        <v>209</v>
      </c>
      <c r="P311" s="216" t="s">
        <v>210</v>
      </c>
      <c r="Q311" s="216"/>
      <c r="R311" s="216"/>
      <c r="S311" s="216"/>
      <c r="T311" s="216"/>
    </row>
    <row r="312" spans="1:20">
      <c r="A312" s="216">
        <v>30503</v>
      </c>
      <c r="B312" s="216">
        <v>3</v>
      </c>
      <c r="C312" s="216" t="str">
        <f t="shared" si="8"/>
        <v>Rural areas / thinly-populated area</v>
      </c>
      <c r="D312" s="216"/>
      <c r="E312" s="216"/>
      <c r="F312" s="216"/>
      <c r="L312" s="216">
        <v>30503</v>
      </c>
      <c r="M312" s="216">
        <v>310</v>
      </c>
      <c r="N312" s="216" t="str">
        <f t="shared" si="9"/>
        <v>Rural area surrounding centres (central)</v>
      </c>
      <c r="O312" s="216"/>
      <c r="P312" s="216"/>
      <c r="Q312" s="216" t="s">
        <v>209</v>
      </c>
      <c r="R312" s="216" t="s">
        <v>210</v>
      </c>
      <c r="S312" s="216"/>
      <c r="T312" s="216"/>
    </row>
    <row r="313" spans="1:20">
      <c r="A313" s="216">
        <v>30504</v>
      </c>
      <c r="B313" s="216">
        <v>3</v>
      </c>
      <c r="C313" s="216" t="str">
        <f t="shared" si="8"/>
        <v>Rural areas / thinly-populated area</v>
      </c>
      <c r="D313" s="216"/>
      <c r="E313" s="216"/>
      <c r="F313" s="216"/>
      <c r="L313" s="216">
        <v>30504</v>
      </c>
      <c r="M313" s="216">
        <v>410</v>
      </c>
      <c r="N313" s="216" t="str">
        <f t="shared" si="9"/>
        <v>Rural area (central)</v>
      </c>
      <c r="O313" s="216"/>
      <c r="P313" s="216"/>
      <c r="Q313" s="216"/>
      <c r="R313" s="216"/>
      <c r="S313" s="216"/>
      <c r="T313" s="216"/>
    </row>
    <row r="314" spans="1:20">
      <c r="A314" s="216">
        <v>30506</v>
      </c>
      <c r="B314" s="216">
        <v>3</v>
      </c>
      <c r="C314" s="216" t="str">
        <f t="shared" si="8"/>
        <v>Rural areas / thinly-populated area</v>
      </c>
      <c r="D314" s="216"/>
      <c r="E314" s="216"/>
      <c r="F314" s="216"/>
      <c r="L314" s="216">
        <v>30506</v>
      </c>
      <c r="M314" s="216">
        <v>310</v>
      </c>
      <c r="N314" s="216" t="str">
        <f t="shared" si="9"/>
        <v>Rural area surrounding centres (central)</v>
      </c>
      <c r="O314" s="216"/>
      <c r="P314" s="216"/>
      <c r="Q314" s="216" t="s">
        <v>211</v>
      </c>
      <c r="R314" s="216" t="s">
        <v>212</v>
      </c>
      <c r="S314" s="216"/>
      <c r="T314" s="216"/>
    </row>
    <row r="315" spans="1:20">
      <c r="A315" s="216">
        <v>30507</v>
      </c>
      <c r="B315" s="216">
        <v>3</v>
      </c>
      <c r="C315" s="216" t="str">
        <f t="shared" si="8"/>
        <v>Rural areas / thinly-populated area</v>
      </c>
      <c r="D315" s="216"/>
      <c r="E315" s="216"/>
      <c r="F315" s="216"/>
      <c r="L315" s="216">
        <v>30507</v>
      </c>
      <c r="M315" s="216">
        <v>410</v>
      </c>
      <c r="N315" s="216" t="str">
        <f t="shared" si="9"/>
        <v>Rural area (central)</v>
      </c>
      <c r="O315" s="216"/>
      <c r="P315" s="216"/>
      <c r="Q315" s="216"/>
      <c r="R315" s="216"/>
      <c r="S315" s="216"/>
      <c r="T315" s="216"/>
    </row>
    <row r="316" spans="1:20">
      <c r="A316" s="216">
        <v>30508</v>
      </c>
      <c r="B316" s="216">
        <v>2</v>
      </c>
      <c r="C316" s="216" t="str">
        <f t="shared" si="8"/>
        <v>Towns and suburbs / intermediate density area</v>
      </c>
      <c r="D316" s="216"/>
      <c r="E316" s="216"/>
      <c r="F316" s="216"/>
      <c r="L316" s="216">
        <v>30508</v>
      </c>
      <c r="M316" s="216">
        <v>103</v>
      </c>
      <c r="N316" s="216" t="str">
        <f t="shared" si="9"/>
        <v>Urban centres (small)</v>
      </c>
      <c r="O316" s="216" t="s">
        <v>213</v>
      </c>
      <c r="P316" s="216" t="s">
        <v>214</v>
      </c>
      <c r="Q316" s="216"/>
      <c r="R316" s="216"/>
      <c r="S316" s="216"/>
      <c r="T316" s="216"/>
    </row>
    <row r="317" spans="1:20">
      <c r="A317" s="216">
        <v>30509</v>
      </c>
      <c r="B317" s="216">
        <v>3</v>
      </c>
      <c r="C317" s="216" t="str">
        <f t="shared" si="8"/>
        <v>Rural areas / thinly-populated area</v>
      </c>
      <c r="D317" s="216"/>
      <c r="E317" s="216"/>
      <c r="F317" s="216"/>
      <c r="L317" s="216">
        <v>30509</v>
      </c>
      <c r="M317" s="216">
        <v>410</v>
      </c>
      <c r="N317" s="216" t="str">
        <f t="shared" si="9"/>
        <v>Rural area (central)</v>
      </c>
      <c r="O317" s="216"/>
      <c r="P317" s="216"/>
      <c r="Q317" s="216"/>
      <c r="R317" s="216"/>
      <c r="S317" s="216"/>
      <c r="T317" s="216"/>
    </row>
    <row r="318" spans="1:20">
      <c r="A318" s="216">
        <v>30510</v>
      </c>
      <c r="B318" s="216">
        <v>3</v>
      </c>
      <c r="C318" s="216" t="str">
        <f t="shared" si="8"/>
        <v>Rural areas / thinly-populated area</v>
      </c>
      <c r="D318" s="216"/>
      <c r="E318" s="216"/>
      <c r="F318" s="216"/>
      <c r="L318" s="216">
        <v>30510</v>
      </c>
      <c r="M318" s="216">
        <v>410</v>
      </c>
      <c r="N318" s="216" t="str">
        <f t="shared" si="9"/>
        <v>Rural area (central)</v>
      </c>
      <c r="O318" s="216"/>
      <c r="P318" s="216"/>
      <c r="Q318" s="216"/>
      <c r="R318" s="216"/>
      <c r="S318" s="216"/>
      <c r="T318" s="216"/>
    </row>
    <row r="319" spans="1:20">
      <c r="A319" s="216">
        <v>30511</v>
      </c>
      <c r="B319" s="216">
        <v>3</v>
      </c>
      <c r="C319" s="216" t="str">
        <f t="shared" si="8"/>
        <v>Rural areas / thinly-populated area</v>
      </c>
      <c r="D319" s="216"/>
      <c r="E319" s="216"/>
      <c r="F319" s="216"/>
      <c r="L319" s="216">
        <v>30511</v>
      </c>
      <c r="M319" s="216">
        <v>310</v>
      </c>
      <c r="N319" s="216" t="str">
        <f t="shared" si="9"/>
        <v>Rural area surrounding centres (central)</v>
      </c>
      <c r="O319" s="216"/>
      <c r="P319" s="216"/>
      <c r="Q319" s="216" t="s">
        <v>209</v>
      </c>
      <c r="R319" s="216" t="s">
        <v>210</v>
      </c>
      <c r="S319" s="216"/>
      <c r="T319" s="216"/>
    </row>
    <row r="320" spans="1:20">
      <c r="A320" s="216">
        <v>30512</v>
      </c>
      <c r="B320" s="216">
        <v>3</v>
      </c>
      <c r="C320" s="216" t="str">
        <f t="shared" si="8"/>
        <v>Rural areas / thinly-populated area</v>
      </c>
      <c r="D320" s="216"/>
      <c r="E320" s="216"/>
      <c r="F320" s="216"/>
      <c r="L320" s="216">
        <v>30512</v>
      </c>
      <c r="M320" s="216">
        <v>310</v>
      </c>
      <c r="N320" s="216" t="str">
        <f t="shared" si="9"/>
        <v>Rural area surrounding centres (central)</v>
      </c>
      <c r="O320" s="216"/>
      <c r="P320" s="216"/>
      <c r="Q320" s="216" t="s">
        <v>209</v>
      </c>
      <c r="R320" s="216" t="s">
        <v>210</v>
      </c>
      <c r="S320" s="216"/>
      <c r="T320" s="216"/>
    </row>
    <row r="321" spans="1:20">
      <c r="A321" s="216">
        <v>30514</v>
      </c>
      <c r="B321" s="216">
        <v>3</v>
      </c>
      <c r="C321" s="216" t="str">
        <f t="shared" si="8"/>
        <v>Rural areas / thinly-populated area</v>
      </c>
      <c r="D321" s="216"/>
      <c r="E321" s="216"/>
      <c r="F321" s="216"/>
      <c r="L321" s="216">
        <v>30514</v>
      </c>
      <c r="M321" s="216">
        <v>410</v>
      </c>
      <c r="N321" s="216" t="str">
        <f t="shared" si="9"/>
        <v>Rural area (central)</v>
      </c>
      <c r="O321" s="216"/>
      <c r="P321" s="216"/>
      <c r="Q321" s="216"/>
      <c r="R321" s="216"/>
      <c r="S321" s="216"/>
      <c r="T321" s="216"/>
    </row>
    <row r="322" spans="1:20">
      <c r="A322" s="216">
        <v>30515</v>
      </c>
      <c r="B322" s="216">
        <v>3</v>
      </c>
      <c r="C322" s="216" t="str">
        <f t="shared" si="8"/>
        <v>Rural areas / thinly-populated area</v>
      </c>
      <c r="D322" s="216"/>
      <c r="E322" s="216"/>
      <c r="F322" s="216"/>
      <c r="L322" s="216">
        <v>30515</v>
      </c>
      <c r="M322" s="216">
        <v>310</v>
      </c>
      <c r="N322" s="216" t="str">
        <f t="shared" si="9"/>
        <v>Rural area surrounding centres (central)</v>
      </c>
      <c r="O322" s="216"/>
      <c r="P322" s="216"/>
      <c r="Q322" s="216" t="s">
        <v>211</v>
      </c>
      <c r="R322" s="216" t="s">
        <v>212</v>
      </c>
      <c r="S322" s="216"/>
      <c r="T322" s="216"/>
    </row>
    <row r="323" spans="1:20">
      <c r="A323" s="216">
        <v>30516</v>
      </c>
      <c r="B323" s="216">
        <v>3</v>
      </c>
      <c r="C323" s="216" t="str">
        <f t="shared" si="8"/>
        <v>Rural areas / thinly-populated area</v>
      </c>
      <c r="D323" s="216"/>
      <c r="E323" s="216"/>
      <c r="F323" s="216"/>
      <c r="L323" s="216">
        <v>30516</v>
      </c>
      <c r="M323" s="216">
        <v>430</v>
      </c>
      <c r="N323" s="216" t="str">
        <f t="shared" si="9"/>
        <v>Rural area (peripheral)</v>
      </c>
      <c r="O323" s="216"/>
      <c r="P323" s="216"/>
      <c r="Q323" s="216"/>
      <c r="R323" s="216"/>
      <c r="S323" s="216"/>
      <c r="T323" s="216"/>
    </row>
    <row r="324" spans="1:20">
      <c r="A324" s="216">
        <v>30517</v>
      </c>
      <c r="B324" s="216">
        <v>2</v>
      </c>
      <c r="C324" s="216" t="str">
        <f t="shared" ref="C324:C387" si="10">VLOOKUP(B324,$F$3:$G$5,2)</f>
        <v>Towns and suburbs / intermediate density area</v>
      </c>
      <c r="D324" s="216"/>
      <c r="E324" s="216"/>
      <c r="F324" s="216"/>
      <c r="L324" s="216">
        <v>30517</v>
      </c>
      <c r="M324" s="216">
        <v>410</v>
      </c>
      <c r="N324" s="216" t="str">
        <f t="shared" ref="N324:N387" si="11">VLOOKUP(M324,$U$3:$V$13,2)</f>
        <v>Rural area (central)</v>
      </c>
      <c r="O324" s="216"/>
      <c r="P324" s="216"/>
      <c r="Q324" s="216"/>
      <c r="R324" s="216"/>
      <c r="S324" s="216"/>
      <c r="T324" s="216"/>
    </row>
    <row r="325" spans="1:20">
      <c r="A325" s="216">
        <v>30520</v>
      </c>
      <c r="B325" s="216">
        <v>3</v>
      </c>
      <c r="C325" s="216" t="str">
        <f t="shared" si="10"/>
        <v>Rural areas / thinly-populated area</v>
      </c>
      <c r="D325" s="216"/>
      <c r="E325" s="216"/>
      <c r="F325" s="216"/>
      <c r="L325" s="216">
        <v>30520</v>
      </c>
      <c r="M325" s="216">
        <v>310</v>
      </c>
      <c r="N325" s="216" t="str">
        <f t="shared" si="11"/>
        <v>Rural area surrounding centres (central)</v>
      </c>
      <c r="O325" s="216"/>
      <c r="P325" s="216"/>
      <c r="Q325" s="216" t="s">
        <v>209</v>
      </c>
      <c r="R325" s="216" t="s">
        <v>210</v>
      </c>
      <c r="S325" s="216"/>
      <c r="T325" s="216"/>
    </row>
    <row r="326" spans="1:20">
      <c r="A326" s="216">
        <v>30521</v>
      </c>
      <c r="B326" s="216">
        <v>3</v>
      </c>
      <c r="C326" s="216" t="str">
        <f t="shared" si="10"/>
        <v>Rural areas / thinly-populated area</v>
      </c>
      <c r="D326" s="216"/>
      <c r="E326" s="216"/>
      <c r="F326" s="216"/>
      <c r="L326" s="216">
        <v>30521</v>
      </c>
      <c r="M326" s="216">
        <v>410</v>
      </c>
      <c r="N326" s="216" t="str">
        <f t="shared" si="11"/>
        <v>Rural area (central)</v>
      </c>
      <c r="O326" s="216"/>
      <c r="P326" s="216"/>
      <c r="Q326" s="216"/>
      <c r="R326" s="216"/>
      <c r="S326" s="216"/>
      <c r="T326" s="216"/>
    </row>
    <row r="327" spans="1:20">
      <c r="A327" s="216">
        <v>30522</v>
      </c>
      <c r="B327" s="216">
        <v>3</v>
      </c>
      <c r="C327" s="216" t="str">
        <f t="shared" si="10"/>
        <v>Rural areas / thinly-populated area</v>
      </c>
      <c r="D327" s="216"/>
      <c r="E327" s="216"/>
      <c r="F327" s="216"/>
      <c r="L327" s="216">
        <v>30522</v>
      </c>
      <c r="M327" s="216">
        <v>310</v>
      </c>
      <c r="N327" s="216" t="str">
        <f t="shared" si="11"/>
        <v>Rural area surrounding centres (central)</v>
      </c>
      <c r="O327" s="216"/>
      <c r="P327" s="216"/>
      <c r="Q327" s="216" t="s">
        <v>209</v>
      </c>
      <c r="R327" s="216" t="s">
        <v>210</v>
      </c>
      <c r="S327" s="216"/>
      <c r="T327" s="216"/>
    </row>
    <row r="328" spans="1:20">
      <c r="A328" s="216">
        <v>30524</v>
      </c>
      <c r="B328" s="216">
        <v>3</v>
      </c>
      <c r="C328" s="216" t="str">
        <f t="shared" si="10"/>
        <v>Rural areas / thinly-populated area</v>
      </c>
      <c r="D328" s="216"/>
      <c r="E328" s="216"/>
      <c r="F328" s="216"/>
      <c r="L328" s="216">
        <v>30524</v>
      </c>
      <c r="M328" s="216">
        <v>420</v>
      </c>
      <c r="N328" s="216" t="str">
        <f t="shared" si="11"/>
        <v>Rural area (intermdiate)</v>
      </c>
      <c r="O328" s="216"/>
      <c r="P328" s="216"/>
      <c r="Q328" s="216"/>
      <c r="R328" s="216"/>
      <c r="S328" s="216"/>
      <c r="T328" s="216"/>
    </row>
    <row r="329" spans="1:20">
      <c r="A329" s="216">
        <v>30526</v>
      </c>
      <c r="B329" s="216">
        <v>3</v>
      </c>
      <c r="C329" s="216" t="str">
        <f t="shared" si="10"/>
        <v>Rural areas / thinly-populated area</v>
      </c>
      <c r="D329" s="216"/>
      <c r="E329" s="216"/>
      <c r="F329" s="216"/>
      <c r="L329" s="216">
        <v>30526</v>
      </c>
      <c r="M329" s="216">
        <v>430</v>
      </c>
      <c r="N329" s="216" t="str">
        <f t="shared" si="11"/>
        <v>Rural area (peripheral)</v>
      </c>
      <c r="O329" s="216"/>
      <c r="P329" s="216"/>
      <c r="Q329" s="216"/>
      <c r="R329" s="216"/>
      <c r="S329" s="216"/>
      <c r="T329" s="216"/>
    </row>
    <row r="330" spans="1:20">
      <c r="A330" s="216">
        <v>30527</v>
      </c>
      <c r="B330" s="216">
        <v>3</v>
      </c>
      <c r="C330" s="216" t="str">
        <f t="shared" si="10"/>
        <v>Rural areas / thinly-populated area</v>
      </c>
      <c r="D330" s="216"/>
      <c r="E330" s="216"/>
      <c r="F330" s="216"/>
      <c r="L330" s="216">
        <v>30527</v>
      </c>
      <c r="M330" s="216">
        <v>310</v>
      </c>
      <c r="N330" s="216" t="str">
        <f t="shared" si="11"/>
        <v>Rural area surrounding centres (central)</v>
      </c>
      <c r="O330" s="216"/>
      <c r="P330" s="216"/>
      <c r="Q330" s="216" t="s">
        <v>209</v>
      </c>
      <c r="R330" s="216" t="s">
        <v>210</v>
      </c>
      <c r="S330" s="216"/>
      <c r="T330" s="216"/>
    </row>
    <row r="331" spans="1:20">
      <c r="A331" s="216">
        <v>30529</v>
      </c>
      <c r="B331" s="216">
        <v>3</v>
      </c>
      <c r="C331" s="216" t="str">
        <f t="shared" si="10"/>
        <v>Rural areas / thinly-populated area</v>
      </c>
      <c r="D331" s="216"/>
      <c r="E331" s="216"/>
      <c r="F331" s="216"/>
      <c r="L331" s="216">
        <v>30529</v>
      </c>
      <c r="M331" s="216">
        <v>410</v>
      </c>
      <c r="N331" s="216" t="str">
        <f t="shared" si="11"/>
        <v>Rural area (central)</v>
      </c>
      <c r="O331" s="216"/>
      <c r="P331" s="216"/>
      <c r="Q331" s="216"/>
      <c r="R331" s="216"/>
      <c r="S331" s="216"/>
      <c r="T331" s="216"/>
    </row>
    <row r="332" spans="1:20">
      <c r="A332" s="216">
        <v>30530</v>
      </c>
      <c r="B332" s="216">
        <v>3</v>
      </c>
      <c r="C332" s="216" t="str">
        <f t="shared" si="10"/>
        <v>Rural areas / thinly-populated area</v>
      </c>
      <c r="D332" s="216"/>
      <c r="E332" s="216"/>
      <c r="F332" s="216"/>
      <c r="L332" s="216">
        <v>30530</v>
      </c>
      <c r="M332" s="216">
        <v>410</v>
      </c>
      <c r="N332" s="216" t="str">
        <f t="shared" si="11"/>
        <v>Rural area (central)</v>
      </c>
      <c r="O332" s="216"/>
      <c r="P332" s="216"/>
      <c r="Q332" s="216"/>
      <c r="R332" s="216"/>
      <c r="S332" s="216"/>
      <c r="T332" s="216"/>
    </row>
    <row r="333" spans="1:20">
      <c r="A333" s="216">
        <v>30531</v>
      </c>
      <c r="B333" s="216">
        <v>2</v>
      </c>
      <c r="C333" s="216" t="str">
        <f t="shared" si="10"/>
        <v>Towns and suburbs / intermediate density area</v>
      </c>
      <c r="D333" s="216"/>
      <c r="E333" s="216"/>
      <c r="F333" s="216"/>
      <c r="L333" s="216">
        <v>30531</v>
      </c>
      <c r="M333" s="216">
        <v>410</v>
      </c>
      <c r="N333" s="216" t="str">
        <f t="shared" si="11"/>
        <v>Rural area (central)</v>
      </c>
      <c r="O333" s="216"/>
      <c r="P333" s="216"/>
      <c r="Q333" s="216"/>
      <c r="R333" s="216"/>
      <c r="S333" s="216"/>
      <c r="T333" s="216"/>
    </row>
    <row r="334" spans="1:20">
      <c r="A334" s="216">
        <v>30532</v>
      </c>
      <c r="B334" s="216">
        <v>3</v>
      </c>
      <c r="C334" s="216" t="str">
        <f t="shared" si="10"/>
        <v>Rural areas / thinly-populated area</v>
      </c>
      <c r="D334" s="216"/>
      <c r="E334" s="216"/>
      <c r="F334" s="216"/>
      <c r="L334" s="216">
        <v>30532</v>
      </c>
      <c r="M334" s="216">
        <v>410</v>
      </c>
      <c r="N334" s="216" t="str">
        <f t="shared" si="11"/>
        <v>Rural area (central)</v>
      </c>
      <c r="O334" s="216"/>
      <c r="P334" s="216"/>
      <c r="Q334" s="216"/>
      <c r="R334" s="216"/>
      <c r="S334" s="216"/>
      <c r="T334" s="216"/>
    </row>
    <row r="335" spans="1:20">
      <c r="A335" s="216">
        <v>30533</v>
      </c>
      <c r="B335" s="216">
        <v>2</v>
      </c>
      <c r="C335" s="216" t="str">
        <f t="shared" si="10"/>
        <v>Towns and suburbs / intermediate density area</v>
      </c>
      <c r="D335" s="216"/>
      <c r="E335" s="216"/>
      <c r="F335" s="216"/>
      <c r="L335" s="216">
        <v>30533</v>
      </c>
      <c r="M335" s="216">
        <v>410</v>
      </c>
      <c r="N335" s="216" t="str">
        <f t="shared" si="11"/>
        <v>Rural area (central)</v>
      </c>
      <c r="O335" s="216"/>
      <c r="P335" s="216"/>
      <c r="Q335" s="216"/>
      <c r="R335" s="216"/>
      <c r="S335" s="216"/>
      <c r="T335" s="216"/>
    </row>
    <row r="336" spans="1:20">
      <c r="A336" s="216">
        <v>30534</v>
      </c>
      <c r="B336" s="216">
        <v>3</v>
      </c>
      <c r="C336" s="216" t="str">
        <f t="shared" si="10"/>
        <v>Rural areas / thinly-populated area</v>
      </c>
      <c r="D336" s="216"/>
      <c r="E336" s="216"/>
      <c r="F336" s="216"/>
      <c r="L336" s="216">
        <v>30534</v>
      </c>
      <c r="M336" s="216">
        <v>410</v>
      </c>
      <c r="N336" s="216" t="str">
        <f t="shared" si="11"/>
        <v>Rural area (central)</v>
      </c>
      <c r="O336" s="216"/>
      <c r="P336" s="216"/>
      <c r="Q336" s="216"/>
      <c r="R336" s="216"/>
      <c r="S336" s="216"/>
      <c r="T336" s="216"/>
    </row>
    <row r="337" spans="1:20">
      <c r="A337" s="216">
        <v>30536</v>
      </c>
      <c r="B337" s="216">
        <v>3</v>
      </c>
      <c r="C337" s="216" t="str">
        <f t="shared" si="10"/>
        <v>Rural areas / thinly-populated area</v>
      </c>
      <c r="D337" s="216"/>
      <c r="E337" s="216"/>
      <c r="F337" s="216"/>
      <c r="L337" s="216">
        <v>30536</v>
      </c>
      <c r="M337" s="216">
        <v>310</v>
      </c>
      <c r="N337" s="216" t="str">
        <f t="shared" si="11"/>
        <v>Rural area surrounding centres (central)</v>
      </c>
      <c r="O337" s="216"/>
      <c r="P337" s="216"/>
      <c r="Q337" s="216" t="s">
        <v>209</v>
      </c>
      <c r="R337" s="216" t="s">
        <v>210</v>
      </c>
      <c r="S337" s="216"/>
      <c r="T337" s="216"/>
    </row>
    <row r="338" spans="1:20">
      <c r="A338" s="216">
        <v>30538</v>
      </c>
      <c r="B338" s="216">
        <v>3</v>
      </c>
      <c r="C338" s="216" t="str">
        <f t="shared" si="10"/>
        <v>Rural areas / thinly-populated area</v>
      </c>
      <c r="D338" s="216"/>
      <c r="E338" s="216"/>
      <c r="F338" s="216"/>
      <c r="L338" s="216">
        <v>30538</v>
      </c>
      <c r="M338" s="216">
        <v>410</v>
      </c>
      <c r="N338" s="216" t="str">
        <f t="shared" si="11"/>
        <v>Rural area (central)</v>
      </c>
      <c r="O338" s="216"/>
      <c r="P338" s="216"/>
      <c r="Q338" s="216"/>
      <c r="R338" s="216"/>
      <c r="S338" s="216"/>
      <c r="T338" s="216"/>
    </row>
    <row r="339" spans="1:20">
      <c r="A339" s="216">
        <v>30539</v>
      </c>
      <c r="B339" s="216">
        <v>3</v>
      </c>
      <c r="C339" s="216" t="str">
        <f t="shared" si="10"/>
        <v>Rural areas / thinly-populated area</v>
      </c>
      <c r="D339" s="216"/>
      <c r="E339" s="216"/>
      <c r="F339" s="216"/>
      <c r="L339" s="216">
        <v>30539</v>
      </c>
      <c r="M339" s="216">
        <v>410</v>
      </c>
      <c r="N339" s="216" t="str">
        <f t="shared" si="11"/>
        <v>Rural area (central)</v>
      </c>
      <c r="O339" s="216"/>
      <c r="P339" s="216"/>
      <c r="Q339" s="216"/>
      <c r="R339" s="216"/>
      <c r="S339" s="216"/>
      <c r="T339" s="216"/>
    </row>
    <row r="340" spans="1:20">
      <c r="A340" s="216">
        <v>30541</v>
      </c>
      <c r="B340" s="216">
        <v>3</v>
      </c>
      <c r="C340" s="216" t="str">
        <f t="shared" si="10"/>
        <v>Rural areas / thinly-populated area</v>
      </c>
      <c r="D340" s="216"/>
      <c r="E340" s="216"/>
      <c r="F340" s="216"/>
      <c r="L340" s="216">
        <v>30541</v>
      </c>
      <c r="M340" s="216">
        <v>103</v>
      </c>
      <c r="N340" s="216" t="str">
        <f t="shared" si="11"/>
        <v>Urban centres (small)</v>
      </c>
      <c r="O340" s="216" t="s">
        <v>209</v>
      </c>
      <c r="P340" s="216" t="s">
        <v>210</v>
      </c>
      <c r="Q340" s="216"/>
      <c r="R340" s="216"/>
      <c r="S340" s="216"/>
      <c r="T340" s="216"/>
    </row>
    <row r="341" spans="1:20">
      <c r="A341" s="216">
        <v>30542</v>
      </c>
      <c r="B341" s="216">
        <v>3</v>
      </c>
      <c r="C341" s="216" t="str">
        <f t="shared" si="10"/>
        <v>Rural areas / thinly-populated area</v>
      </c>
      <c r="D341" s="216"/>
      <c r="E341" s="216"/>
      <c r="F341" s="216"/>
      <c r="L341" s="216">
        <v>30542</v>
      </c>
      <c r="M341" s="216">
        <v>410</v>
      </c>
      <c r="N341" s="216" t="str">
        <f t="shared" si="11"/>
        <v>Rural area (central)</v>
      </c>
      <c r="O341" s="216"/>
      <c r="P341" s="216"/>
      <c r="Q341" s="216"/>
      <c r="R341" s="216"/>
      <c r="S341" s="216"/>
      <c r="T341" s="216"/>
    </row>
    <row r="342" spans="1:20">
      <c r="A342" s="216">
        <v>30543</v>
      </c>
      <c r="B342" s="216">
        <v>3</v>
      </c>
      <c r="C342" s="216" t="str">
        <f t="shared" si="10"/>
        <v>Rural areas / thinly-populated area</v>
      </c>
      <c r="D342" s="216"/>
      <c r="E342" s="216"/>
      <c r="F342" s="216"/>
      <c r="L342" s="216">
        <v>30543</v>
      </c>
      <c r="M342" s="216">
        <v>420</v>
      </c>
      <c r="N342" s="216" t="str">
        <f t="shared" si="11"/>
        <v>Rural area (intermdiate)</v>
      </c>
      <c r="O342" s="216"/>
      <c r="P342" s="216"/>
      <c r="Q342" s="216"/>
      <c r="R342" s="216"/>
      <c r="S342" s="216"/>
      <c r="T342" s="216"/>
    </row>
    <row r="343" spans="1:20">
      <c r="A343" s="216">
        <v>30544</v>
      </c>
      <c r="B343" s="216">
        <v>3</v>
      </c>
      <c r="C343" s="216" t="str">
        <f t="shared" si="10"/>
        <v>Rural areas / thinly-populated area</v>
      </c>
      <c r="D343" s="216"/>
      <c r="E343" s="216"/>
      <c r="F343" s="216"/>
      <c r="L343" s="216">
        <v>30544</v>
      </c>
      <c r="M343" s="216">
        <v>310</v>
      </c>
      <c r="N343" s="216" t="str">
        <f t="shared" si="11"/>
        <v>Rural area surrounding centres (central)</v>
      </c>
      <c r="O343" s="216"/>
      <c r="P343" s="216"/>
      <c r="Q343" s="216" t="s">
        <v>209</v>
      </c>
      <c r="R343" s="216" t="s">
        <v>210</v>
      </c>
      <c r="S343" s="216"/>
      <c r="T343" s="216"/>
    </row>
    <row r="344" spans="1:20">
      <c r="A344" s="216">
        <v>30601</v>
      </c>
      <c r="B344" s="216">
        <v>3</v>
      </c>
      <c r="C344" s="216" t="str">
        <f t="shared" si="10"/>
        <v>Rural areas / thinly-populated area</v>
      </c>
      <c r="D344" s="216"/>
      <c r="E344" s="216"/>
      <c r="F344" s="216"/>
      <c r="L344" s="216">
        <v>30601</v>
      </c>
      <c r="M344" s="216">
        <v>310</v>
      </c>
      <c r="N344" s="216" t="str">
        <f t="shared" si="11"/>
        <v>Rural area surrounding centres (central)</v>
      </c>
      <c r="O344" s="216"/>
      <c r="P344" s="216"/>
      <c r="Q344" s="216" t="s">
        <v>170</v>
      </c>
      <c r="R344" s="216" t="s">
        <v>171</v>
      </c>
      <c r="S344" s="216"/>
      <c r="T344" s="216"/>
    </row>
    <row r="345" spans="1:20">
      <c r="A345" s="216">
        <v>30602</v>
      </c>
      <c r="B345" s="216">
        <v>3</v>
      </c>
      <c r="C345" s="216" t="str">
        <f t="shared" si="10"/>
        <v>Rural areas / thinly-populated area</v>
      </c>
      <c r="D345" s="216"/>
      <c r="E345" s="216"/>
      <c r="F345" s="216"/>
      <c r="L345" s="216">
        <v>30602</v>
      </c>
      <c r="M345" s="216">
        <v>310</v>
      </c>
      <c r="N345" s="216" t="str">
        <f t="shared" si="11"/>
        <v>Rural area surrounding centres (central)</v>
      </c>
      <c r="O345" s="216"/>
      <c r="P345" s="216"/>
      <c r="Q345" s="216" t="s">
        <v>170</v>
      </c>
      <c r="R345" s="216" t="s">
        <v>171</v>
      </c>
      <c r="S345" s="216"/>
      <c r="T345" s="216"/>
    </row>
    <row r="346" spans="1:20">
      <c r="A346" s="216">
        <v>30603</v>
      </c>
      <c r="B346" s="216">
        <v>2</v>
      </c>
      <c r="C346" s="216" t="str">
        <f t="shared" si="10"/>
        <v>Towns and suburbs / intermediate density area</v>
      </c>
      <c r="D346" s="216"/>
      <c r="E346" s="216"/>
      <c r="F346" s="216"/>
      <c r="L346" s="216">
        <v>30603</v>
      </c>
      <c r="M346" s="216">
        <v>101</v>
      </c>
      <c r="N346" s="216" t="str">
        <f t="shared" si="11"/>
        <v>Urban centres (large)</v>
      </c>
      <c r="O346" s="216" t="s">
        <v>170</v>
      </c>
      <c r="P346" s="216" t="s">
        <v>171</v>
      </c>
      <c r="Q346" s="216"/>
      <c r="R346" s="216"/>
      <c r="S346" s="216"/>
      <c r="T346" s="216"/>
    </row>
    <row r="347" spans="1:20">
      <c r="A347" s="216">
        <v>30604</v>
      </c>
      <c r="B347" s="216">
        <v>2</v>
      </c>
      <c r="C347" s="216" t="str">
        <f t="shared" si="10"/>
        <v>Towns and suburbs / intermediate density area</v>
      </c>
      <c r="D347" s="216"/>
      <c r="E347" s="216"/>
      <c r="F347" s="216"/>
      <c r="L347" s="216">
        <v>30604</v>
      </c>
      <c r="M347" s="216">
        <v>101</v>
      </c>
      <c r="N347" s="216" t="str">
        <f t="shared" si="11"/>
        <v>Urban centres (large)</v>
      </c>
      <c r="O347" s="216" t="s">
        <v>170</v>
      </c>
      <c r="P347" s="216" t="s">
        <v>171</v>
      </c>
      <c r="Q347" s="216"/>
      <c r="R347" s="216"/>
      <c r="S347" s="216"/>
      <c r="T347" s="216"/>
    </row>
    <row r="348" spans="1:20">
      <c r="A348" s="216">
        <v>30605</v>
      </c>
      <c r="B348" s="216">
        <v>2</v>
      </c>
      <c r="C348" s="216" t="str">
        <f t="shared" si="10"/>
        <v>Towns and suburbs / intermediate density area</v>
      </c>
      <c r="D348" s="216"/>
      <c r="E348" s="216"/>
      <c r="F348" s="216"/>
      <c r="L348" s="216">
        <v>30605</v>
      </c>
      <c r="M348" s="216">
        <v>101</v>
      </c>
      <c r="N348" s="216" t="str">
        <f t="shared" si="11"/>
        <v>Urban centres (large)</v>
      </c>
      <c r="O348" s="216" t="s">
        <v>170</v>
      </c>
      <c r="P348" s="216" t="s">
        <v>171</v>
      </c>
      <c r="Q348" s="216"/>
      <c r="R348" s="216"/>
      <c r="S348" s="216"/>
      <c r="T348" s="216"/>
    </row>
    <row r="349" spans="1:20">
      <c r="A349" s="216">
        <v>30607</v>
      </c>
      <c r="B349" s="216">
        <v>2</v>
      </c>
      <c r="C349" s="216" t="str">
        <f t="shared" si="10"/>
        <v>Towns and suburbs / intermediate density area</v>
      </c>
      <c r="D349" s="216"/>
      <c r="E349" s="216"/>
      <c r="F349" s="216"/>
      <c r="L349" s="216">
        <v>30607</v>
      </c>
      <c r="M349" s="216">
        <v>310</v>
      </c>
      <c r="N349" s="216" t="str">
        <f t="shared" si="11"/>
        <v>Rural area surrounding centres (central)</v>
      </c>
      <c r="O349" s="216"/>
      <c r="P349" s="216"/>
      <c r="Q349" s="216" t="s">
        <v>170</v>
      </c>
      <c r="R349" s="216" t="s">
        <v>171</v>
      </c>
      <c r="S349" s="216"/>
      <c r="T349" s="216"/>
    </row>
    <row r="350" spans="1:20">
      <c r="A350" s="216">
        <v>30608</v>
      </c>
      <c r="B350" s="216">
        <v>2</v>
      </c>
      <c r="C350" s="216" t="str">
        <f t="shared" si="10"/>
        <v>Towns and suburbs / intermediate density area</v>
      </c>
      <c r="D350" s="216"/>
      <c r="E350" s="216"/>
      <c r="F350" s="216"/>
      <c r="L350" s="216">
        <v>30608</v>
      </c>
      <c r="M350" s="216">
        <v>101</v>
      </c>
      <c r="N350" s="216" t="str">
        <f t="shared" si="11"/>
        <v>Urban centres (large)</v>
      </c>
      <c r="O350" s="216" t="s">
        <v>170</v>
      </c>
      <c r="P350" s="216" t="s">
        <v>171</v>
      </c>
      <c r="Q350" s="216"/>
      <c r="R350" s="216"/>
      <c r="S350" s="216"/>
      <c r="T350" s="216"/>
    </row>
    <row r="351" spans="1:20">
      <c r="A351" s="216">
        <v>30609</v>
      </c>
      <c r="B351" s="216">
        <v>3</v>
      </c>
      <c r="C351" s="216" t="str">
        <f t="shared" si="10"/>
        <v>Rural areas / thinly-populated area</v>
      </c>
      <c r="D351" s="216"/>
      <c r="E351" s="216"/>
      <c r="F351" s="216"/>
      <c r="L351" s="216">
        <v>30609</v>
      </c>
      <c r="M351" s="216">
        <v>310</v>
      </c>
      <c r="N351" s="216" t="str">
        <f t="shared" si="11"/>
        <v>Rural area surrounding centres (central)</v>
      </c>
      <c r="O351" s="216"/>
      <c r="P351" s="216"/>
      <c r="Q351" s="216" t="s">
        <v>170</v>
      </c>
      <c r="R351" s="216" t="s">
        <v>171</v>
      </c>
      <c r="S351" s="216"/>
      <c r="T351" s="216"/>
    </row>
    <row r="352" spans="1:20">
      <c r="A352" s="216">
        <v>30612</v>
      </c>
      <c r="B352" s="216">
        <v>2</v>
      </c>
      <c r="C352" s="216" t="str">
        <f t="shared" si="10"/>
        <v>Towns and suburbs / intermediate density area</v>
      </c>
      <c r="D352" s="216"/>
      <c r="E352" s="216"/>
      <c r="F352" s="216"/>
      <c r="L352" s="216">
        <v>30612</v>
      </c>
      <c r="M352" s="216">
        <v>101</v>
      </c>
      <c r="N352" s="216" t="str">
        <f t="shared" si="11"/>
        <v>Urban centres (large)</v>
      </c>
      <c r="O352" s="216" t="s">
        <v>170</v>
      </c>
      <c r="P352" s="216" t="s">
        <v>171</v>
      </c>
      <c r="Q352" s="216"/>
      <c r="R352" s="216"/>
      <c r="S352" s="216"/>
      <c r="T352" s="216"/>
    </row>
    <row r="353" spans="1:20">
      <c r="A353" s="216">
        <v>30613</v>
      </c>
      <c r="B353" s="216">
        <v>3</v>
      </c>
      <c r="C353" s="216" t="str">
        <f t="shared" si="10"/>
        <v>Rural areas / thinly-populated area</v>
      </c>
      <c r="D353" s="216"/>
      <c r="E353" s="216"/>
      <c r="F353" s="216"/>
      <c r="L353" s="216">
        <v>30613</v>
      </c>
      <c r="M353" s="216">
        <v>310</v>
      </c>
      <c r="N353" s="216" t="str">
        <f t="shared" si="11"/>
        <v>Rural area surrounding centres (central)</v>
      </c>
      <c r="O353" s="216"/>
      <c r="P353" s="216"/>
      <c r="Q353" s="216" t="s">
        <v>170</v>
      </c>
      <c r="R353" s="216" t="s">
        <v>171</v>
      </c>
      <c r="S353" s="216"/>
      <c r="T353" s="216"/>
    </row>
    <row r="354" spans="1:20">
      <c r="A354" s="216">
        <v>30614</v>
      </c>
      <c r="B354" s="216">
        <v>3</v>
      </c>
      <c r="C354" s="216" t="str">
        <f t="shared" si="10"/>
        <v>Rural areas / thinly-populated area</v>
      </c>
      <c r="D354" s="216"/>
      <c r="E354" s="216"/>
      <c r="F354" s="216"/>
      <c r="L354" s="216">
        <v>30614</v>
      </c>
      <c r="M354" s="216">
        <v>310</v>
      </c>
      <c r="N354" s="216" t="str">
        <f t="shared" si="11"/>
        <v>Rural area surrounding centres (central)</v>
      </c>
      <c r="O354" s="216"/>
      <c r="P354" s="216"/>
      <c r="Q354" s="216" t="s">
        <v>170</v>
      </c>
      <c r="R354" s="216" t="s">
        <v>171</v>
      </c>
      <c r="S354" s="216"/>
      <c r="T354" s="216"/>
    </row>
    <row r="355" spans="1:20">
      <c r="A355" s="216">
        <v>30615</v>
      </c>
      <c r="B355" s="216">
        <v>2</v>
      </c>
      <c r="C355" s="216" t="str">
        <f t="shared" si="10"/>
        <v>Towns and suburbs / intermediate density area</v>
      </c>
      <c r="D355" s="216"/>
      <c r="E355" s="216"/>
      <c r="F355" s="216"/>
      <c r="L355" s="216">
        <v>30615</v>
      </c>
      <c r="M355" s="216">
        <v>101</v>
      </c>
      <c r="N355" s="216" t="str">
        <f t="shared" si="11"/>
        <v>Urban centres (large)</v>
      </c>
      <c r="O355" s="216" t="s">
        <v>170</v>
      </c>
      <c r="P355" s="216" t="s">
        <v>171</v>
      </c>
      <c r="Q355" s="216"/>
      <c r="R355" s="216"/>
      <c r="S355" s="216"/>
      <c r="T355" s="216"/>
    </row>
    <row r="356" spans="1:20">
      <c r="A356" s="216">
        <v>30616</v>
      </c>
      <c r="B356" s="216">
        <v>3</v>
      </c>
      <c r="C356" s="216" t="str">
        <f t="shared" si="10"/>
        <v>Rural areas / thinly-populated area</v>
      </c>
      <c r="D356" s="216"/>
      <c r="E356" s="216"/>
      <c r="F356" s="216"/>
      <c r="L356" s="216">
        <v>30616</v>
      </c>
      <c r="M356" s="216">
        <v>310</v>
      </c>
      <c r="N356" s="216" t="str">
        <f t="shared" si="11"/>
        <v>Rural area surrounding centres (central)</v>
      </c>
      <c r="O356" s="216"/>
      <c r="P356" s="216"/>
      <c r="Q356" s="216" t="s">
        <v>170</v>
      </c>
      <c r="R356" s="216" t="s">
        <v>171</v>
      </c>
      <c r="S356" s="216"/>
      <c r="T356" s="216"/>
    </row>
    <row r="357" spans="1:20">
      <c r="A357" s="216">
        <v>30618</v>
      </c>
      <c r="B357" s="216">
        <v>2</v>
      </c>
      <c r="C357" s="216" t="str">
        <f t="shared" si="10"/>
        <v>Towns and suburbs / intermediate density area</v>
      </c>
      <c r="D357" s="216"/>
      <c r="E357" s="216"/>
      <c r="F357" s="216"/>
      <c r="L357" s="216">
        <v>30618</v>
      </c>
      <c r="M357" s="216">
        <v>101</v>
      </c>
      <c r="N357" s="216" t="str">
        <f t="shared" si="11"/>
        <v>Urban centres (large)</v>
      </c>
      <c r="O357" s="216" t="s">
        <v>170</v>
      </c>
      <c r="P357" s="216" t="s">
        <v>171</v>
      </c>
      <c r="Q357" s="216"/>
      <c r="R357" s="216"/>
      <c r="S357" s="216"/>
      <c r="T357" s="216"/>
    </row>
    <row r="358" spans="1:20">
      <c r="A358" s="216">
        <v>30620</v>
      </c>
      <c r="B358" s="216">
        <v>2</v>
      </c>
      <c r="C358" s="216" t="str">
        <f t="shared" si="10"/>
        <v>Towns and suburbs / intermediate density area</v>
      </c>
      <c r="D358" s="216"/>
      <c r="E358" s="216"/>
      <c r="F358" s="216"/>
      <c r="L358" s="216">
        <v>30620</v>
      </c>
      <c r="M358" s="216">
        <v>101</v>
      </c>
      <c r="N358" s="216" t="str">
        <f t="shared" si="11"/>
        <v>Urban centres (large)</v>
      </c>
      <c r="O358" s="216" t="s">
        <v>170</v>
      </c>
      <c r="P358" s="216" t="s">
        <v>171</v>
      </c>
      <c r="Q358" s="216"/>
      <c r="R358" s="216"/>
      <c r="S358" s="216"/>
      <c r="T358" s="216"/>
    </row>
    <row r="359" spans="1:20">
      <c r="A359" s="216">
        <v>30621</v>
      </c>
      <c r="B359" s="216">
        <v>3</v>
      </c>
      <c r="C359" s="216" t="str">
        <f t="shared" si="10"/>
        <v>Rural areas / thinly-populated area</v>
      </c>
      <c r="D359" s="216"/>
      <c r="E359" s="216"/>
      <c r="F359" s="216"/>
      <c r="L359" s="216">
        <v>30621</v>
      </c>
      <c r="M359" s="216">
        <v>310</v>
      </c>
      <c r="N359" s="216" t="str">
        <f t="shared" si="11"/>
        <v>Rural area surrounding centres (central)</v>
      </c>
      <c r="O359" s="216"/>
      <c r="P359" s="216"/>
      <c r="Q359" s="216" t="s">
        <v>170</v>
      </c>
      <c r="R359" s="216" t="s">
        <v>171</v>
      </c>
      <c r="S359" s="216"/>
      <c r="T359" s="216"/>
    </row>
    <row r="360" spans="1:20">
      <c r="A360" s="216">
        <v>30623</v>
      </c>
      <c r="B360" s="216">
        <v>2</v>
      </c>
      <c r="C360" s="216" t="str">
        <f t="shared" si="10"/>
        <v>Towns and suburbs / intermediate density area</v>
      </c>
      <c r="D360" s="216"/>
      <c r="E360" s="216"/>
      <c r="F360" s="216"/>
      <c r="L360" s="216">
        <v>30623</v>
      </c>
      <c r="M360" s="216">
        <v>310</v>
      </c>
      <c r="N360" s="216" t="str">
        <f t="shared" si="11"/>
        <v>Rural area surrounding centres (central)</v>
      </c>
      <c r="O360" s="216"/>
      <c r="P360" s="216"/>
      <c r="Q360" s="216" t="s">
        <v>170</v>
      </c>
      <c r="R360" s="216" t="s">
        <v>171</v>
      </c>
      <c r="S360" s="216"/>
      <c r="T360" s="216"/>
    </row>
    <row r="361" spans="1:20">
      <c r="A361" s="216">
        <v>30625</v>
      </c>
      <c r="B361" s="216">
        <v>2</v>
      </c>
      <c r="C361" s="216" t="str">
        <f t="shared" si="10"/>
        <v>Towns and suburbs / intermediate density area</v>
      </c>
      <c r="D361" s="216"/>
      <c r="E361" s="216"/>
      <c r="F361" s="216"/>
      <c r="L361" s="216">
        <v>30625</v>
      </c>
      <c r="M361" s="216">
        <v>101</v>
      </c>
      <c r="N361" s="216" t="str">
        <f t="shared" si="11"/>
        <v>Urban centres (large)</v>
      </c>
      <c r="O361" s="216" t="s">
        <v>170</v>
      </c>
      <c r="P361" s="216" t="s">
        <v>171</v>
      </c>
      <c r="Q361" s="216"/>
      <c r="R361" s="216"/>
      <c r="S361" s="216"/>
      <c r="T361" s="216"/>
    </row>
    <row r="362" spans="1:20">
      <c r="A362" s="216">
        <v>30626</v>
      </c>
      <c r="B362" s="216">
        <v>3</v>
      </c>
      <c r="C362" s="216" t="str">
        <f t="shared" si="10"/>
        <v>Rural areas / thinly-populated area</v>
      </c>
      <c r="D362" s="216"/>
      <c r="E362" s="216"/>
      <c r="F362" s="216"/>
      <c r="L362" s="216">
        <v>30626</v>
      </c>
      <c r="M362" s="216">
        <v>310</v>
      </c>
      <c r="N362" s="216" t="str">
        <f t="shared" si="11"/>
        <v>Rural area surrounding centres (central)</v>
      </c>
      <c r="O362" s="216"/>
      <c r="P362" s="216"/>
      <c r="Q362" s="216" t="s">
        <v>170</v>
      </c>
      <c r="R362" s="216" t="s">
        <v>171</v>
      </c>
      <c r="S362" s="216"/>
      <c r="T362" s="216"/>
    </row>
    <row r="363" spans="1:20">
      <c r="A363" s="216">
        <v>30627</v>
      </c>
      <c r="B363" s="216">
        <v>3</v>
      </c>
      <c r="C363" s="216" t="str">
        <f t="shared" si="10"/>
        <v>Rural areas / thinly-populated area</v>
      </c>
      <c r="D363" s="216"/>
      <c r="E363" s="216"/>
      <c r="F363" s="216"/>
      <c r="L363" s="216">
        <v>30627</v>
      </c>
      <c r="M363" s="216">
        <v>101</v>
      </c>
      <c r="N363" s="216" t="str">
        <f t="shared" si="11"/>
        <v>Urban centres (large)</v>
      </c>
      <c r="O363" s="216" t="s">
        <v>170</v>
      </c>
      <c r="P363" s="216" t="s">
        <v>171</v>
      </c>
      <c r="Q363" s="216"/>
      <c r="R363" s="216"/>
      <c r="S363" s="216"/>
      <c r="T363" s="216"/>
    </row>
    <row r="364" spans="1:20">
      <c r="A364" s="216">
        <v>30629</v>
      </c>
      <c r="B364" s="216">
        <v>3</v>
      </c>
      <c r="C364" s="216" t="str">
        <f t="shared" si="10"/>
        <v>Rural areas / thinly-populated area</v>
      </c>
      <c r="D364" s="216"/>
      <c r="E364" s="216"/>
      <c r="F364" s="216"/>
      <c r="L364" s="216">
        <v>30629</v>
      </c>
      <c r="M364" s="216">
        <v>310</v>
      </c>
      <c r="N364" s="216" t="str">
        <f t="shared" si="11"/>
        <v>Rural area surrounding centres (central)</v>
      </c>
      <c r="O364" s="216"/>
      <c r="P364" s="216"/>
      <c r="Q364" s="216" t="s">
        <v>170</v>
      </c>
      <c r="R364" s="216" t="s">
        <v>171</v>
      </c>
      <c r="S364" s="216"/>
      <c r="T364" s="216"/>
    </row>
    <row r="365" spans="1:20">
      <c r="A365" s="216">
        <v>30631</v>
      </c>
      <c r="B365" s="216">
        <v>2</v>
      </c>
      <c r="C365" s="216" t="str">
        <f t="shared" si="10"/>
        <v>Towns and suburbs / intermediate density area</v>
      </c>
      <c r="D365" s="216"/>
      <c r="E365" s="216"/>
      <c r="F365" s="216"/>
      <c r="L365" s="216">
        <v>30631</v>
      </c>
      <c r="M365" s="216">
        <v>101</v>
      </c>
      <c r="N365" s="216" t="str">
        <f t="shared" si="11"/>
        <v>Urban centres (large)</v>
      </c>
      <c r="O365" s="216" t="s">
        <v>170</v>
      </c>
      <c r="P365" s="216" t="s">
        <v>171</v>
      </c>
      <c r="Q365" s="216"/>
      <c r="R365" s="216"/>
      <c r="S365" s="216"/>
      <c r="T365" s="216"/>
    </row>
    <row r="366" spans="1:20">
      <c r="A366" s="216">
        <v>30633</v>
      </c>
      <c r="B366" s="216">
        <v>3</v>
      </c>
      <c r="C366" s="216" t="str">
        <f t="shared" si="10"/>
        <v>Rural areas / thinly-populated area</v>
      </c>
      <c r="D366" s="216"/>
      <c r="E366" s="216"/>
      <c r="F366" s="216"/>
      <c r="L366" s="216">
        <v>30633</v>
      </c>
      <c r="M366" s="216">
        <v>310</v>
      </c>
      <c r="N366" s="216" t="str">
        <f t="shared" si="11"/>
        <v>Rural area surrounding centres (central)</v>
      </c>
      <c r="O366" s="216"/>
      <c r="P366" s="216"/>
      <c r="Q366" s="216" t="s">
        <v>170</v>
      </c>
      <c r="R366" s="216" t="s">
        <v>171</v>
      </c>
      <c r="S366" s="216"/>
      <c r="T366" s="216"/>
    </row>
    <row r="367" spans="1:20">
      <c r="A367" s="216">
        <v>30635</v>
      </c>
      <c r="B367" s="216">
        <v>2</v>
      </c>
      <c r="C367" s="216" t="str">
        <f t="shared" si="10"/>
        <v>Towns and suburbs / intermediate density area</v>
      </c>
      <c r="D367" s="216"/>
      <c r="E367" s="216"/>
      <c r="F367" s="216"/>
      <c r="L367" s="216">
        <v>30635</v>
      </c>
      <c r="M367" s="216">
        <v>101</v>
      </c>
      <c r="N367" s="216" t="str">
        <f t="shared" si="11"/>
        <v>Urban centres (large)</v>
      </c>
      <c r="O367" s="216" t="s">
        <v>170</v>
      </c>
      <c r="P367" s="216" t="s">
        <v>171</v>
      </c>
      <c r="Q367" s="216"/>
      <c r="R367" s="216"/>
      <c r="S367" s="216"/>
      <c r="T367" s="216"/>
    </row>
    <row r="368" spans="1:20">
      <c r="A368" s="216">
        <v>30636</v>
      </c>
      <c r="B368" s="216">
        <v>2</v>
      </c>
      <c r="C368" s="216" t="str">
        <f t="shared" si="10"/>
        <v>Towns and suburbs / intermediate density area</v>
      </c>
      <c r="D368" s="216"/>
      <c r="E368" s="216"/>
      <c r="F368" s="216"/>
      <c r="L368" s="216">
        <v>30636</v>
      </c>
      <c r="M368" s="216">
        <v>310</v>
      </c>
      <c r="N368" s="216" t="str">
        <f t="shared" si="11"/>
        <v>Rural area surrounding centres (central)</v>
      </c>
      <c r="O368" s="216"/>
      <c r="P368" s="216"/>
      <c r="Q368" s="216" t="s">
        <v>170</v>
      </c>
      <c r="R368" s="216" t="s">
        <v>171</v>
      </c>
      <c r="S368" s="216"/>
      <c r="T368" s="216"/>
    </row>
    <row r="369" spans="1:20">
      <c r="A369" s="216">
        <v>30637</v>
      </c>
      <c r="B369" s="216">
        <v>2</v>
      </c>
      <c r="C369" s="216" t="str">
        <f t="shared" si="10"/>
        <v>Towns and suburbs / intermediate density area</v>
      </c>
      <c r="D369" s="216"/>
      <c r="E369" s="216"/>
      <c r="F369" s="216"/>
      <c r="L369" s="216">
        <v>30637</v>
      </c>
      <c r="M369" s="216">
        <v>310</v>
      </c>
      <c r="N369" s="216" t="str">
        <f t="shared" si="11"/>
        <v>Rural area surrounding centres (central)</v>
      </c>
      <c r="O369" s="216"/>
      <c r="P369" s="216"/>
      <c r="Q369" s="216" t="s">
        <v>170</v>
      </c>
      <c r="R369" s="216" t="s">
        <v>171</v>
      </c>
      <c r="S369" s="216"/>
      <c r="T369" s="216"/>
    </row>
    <row r="370" spans="1:20">
      <c r="A370" s="216">
        <v>30639</v>
      </c>
      <c r="B370" s="216">
        <v>2</v>
      </c>
      <c r="C370" s="216" t="str">
        <f t="shared" si="10"/>
        <v>Towns and suburbs / intermediate density area</v>
      </c>
      <c r="D370" s="216"/>
      <c r="E370" s="216"/>
      <c r="F370" s="216"/>
      <c r="L370" s="216">
        <v>30639</v>
      </c>
      <c r="M370" s="216">
        <v>101</v>
      </c>
      <c r="N370" s="216" t="str">
        <f t="shared" si="11"/>
        <v>Urban centres (large)</v>
      </c>
      <c r="O370" s="216" t="s">
        <v>170</v>
      </c>
      <c r="P370" s="216" t="s">
        <v>171</v>
      </c>
      <c r="Q370" s="216"/>
      <c r="R370" s="216"/>
      <c r="S370" s="216"/>
      <c r="T370" s="216"/>
    </row>
    <row r="371" spans="1:20">
      <c r="A371" s="216">
        <v>30641</v>
      </c>
      <c r="B371" s="216">
        <v>2</v>
      </c>
      <c r="C371" s="216" t="str">
        <f t="shared" si="10"/>
        <v>Towns and suburbs / intermediate density area</v>
      </c>
      <c r="D371" s="216"/>
      <c r="E371" s="216"/>
      <c r="F371" s="216"/>
      <c r="L371" s="216">
        <v>30641</v>
      </c>
      <c r="M371" s="216">
        <v>310</v>
      </c>
      <c r="N371" s="216" t="str">
        <f t="shared" si="11"/>
        <v>Rural area surrounding centres (central)</v>
      </c>
      <c r="O371" s="216"/>
      <c r="P371" s="216"/>
      <c r="Q371" s="216" t="s">
        <v>170</v>
      </c>
      <c r="R371" s="216" t="s">
        <v>171</v>
      </c>
      <c r="S371" s="216"/>
      <c r="T371" s="216"/>
    </row>
    <row r="372" spans="1:20">
      <c r="A372" s="216">
        <v>30645</v>
      </c>
      <c r="B372" s="216">
        <v>3</v>
      </c>
      <c r="C372" s="216" t="str">
        <f t="shared" si="10"/>
        <v>Rural areas / thinly-populated area</v>
      </c>
      <c r="D372" s="216"/>
      <c r="E372" s="216"/>
      <c r="F372" s="216"/>
      <c r="L372" s="216">
        <v>30645</v>
      </c>
      <c r="M372" s="216">
        <v>310</v>
      </c>
      <c r="N372" s="216" t="str">
        <f t="shared" si="11"/>
        <v>Rural area surrounding centres (central)</v>
      </c>
      <c r="O372" s="216"/>
      <c r="P372" s="216"/>
      <c r="Q372" s="216" t="s">
        <v>170</v>
      </c>
      <c r="R372" s="216" t="s">
        <v>171</v>
      </c>
      <c r="S372" s="216"/>
      <c r="T372" s="216"/>
    </row>
    <row r="373" spans="1:20">
      <c r="A373" s="216">
        <v>30646</v>
      </c>
      <c r="B373" s="216">
        <v>3</v>
      </c>
      <c r="C373" s="216" t="str">
        <f t="shared" si="10"/>
        <v>Rural areas / thinly-populated area</v>
      </c>
      <c r="D373" s="216"/>
      <c r="E373" s="216"/>
      <c r="F373" s="216"/>
      <c r="L373" s="216">
        <v>30646</v>
      </c>
      <c r="M373" s="216">
        <v>310</v>
      </c>
      <c r="N373" s="216" t="str">
        <f t="shared" si="11"/>
        <v>Rural area surrounding centres (central)</v>
      </c>
      <c r="O373" s="216"/>
      <c r="P373" s="216"/>
      <c r="Q373" s="216" t="s">
        <v>170</v>
      </c>
      <c r="R373" s="216" t="s">
        <v>171</v>
      </c>
      <c r="S373" s="216"/>
      <c r="T373" s="216"/>
    </row>
    <row r="374" spans="1:20">
      <c r="A374" s="216">
        <v>30701</v>
      </c>
      <c r="B374" s="216">
        <v>3</v>
      </c>
      <c r="C374" s="216" t="str">
        <f t="shared" si="10"/>
        <v>Rural areas / thinly-populated area</v>
      </c>
      <c r="D374" s="216"/>
      <c r="E374" s="216"/>
      <c r="F374" s="216"/>
      <c r="L374" s="216">
        <v>30701</v>
      </c>
      <c r="M374" s="216">
        <v>310</v>
      </c>
      <c r="N374" s="216" t="str">
        <f t="shared" si="11"/>
        <v>Rural area surrounding centres (central)</v>
      </c>
      <c r="O374" s="216"/>
      <c r="P374" s="216"/>
      <c r="Q374" s="216" t="s">
        <v>170</v>
      </c>
      <c r="R374" s="216" t="s">
        <v>171</v>
      </c>
      <c r="S374" s="216"/>
      <c r="T374" s="216"/>
    </row>
    <row r="375" spans="1:20">
      <c r="A375" s="216">
        <v>30702</v>
      </c>
      <c r="B375" s="216">
        <v>3</v>
      </c>
      <c r="C375" s="216" t="str">
        <f t="shared" si="10"/>
        <v>Rural areas / thinly-populated area</v>
      </c>
      <c r="D375" s="216"/>
      <c r="E375" s="216"/>
      <c r="F375" s="216"/>
      <c r="L375" s="216">
        <v>30702</v>
      </c>
      <c r="M375" s="216">
        <v>330</v>
      </c>
      <c r="N375" s="216" t="str">
        <f t="shared" si="11"/>
        <v>Rural area surrounding centres (peripheral)</v>
      </c>
      <c r="O375" s="216"/>
      <c r="P375" s="216"/>
      <c r="Q375" s="216" t="s">
        <v>170</v>
      </c>
      <c r="R375" s="216" t="s">
        <v>171</v>
      </c>
      <c r="S375" s="216">
        <v>1</v>
      </c>
      <c r="T375" s="216"/>
    </row>
    <row r="376" spans="1:20">
      <c r="A376" s="216">
        <v>30703</v>
      </c>
      <c r="B376" s="216">
        <v>3</v>
      </c>
      <c r="C376" s="216" t="str">
        <f t="shared" si="10"/>
        <v>Rural areas / thinly-populated area</v>
      </c>
      <c r="D376" s="216"/>
      <c r="E376" s="216"/>
      <c r="F376" s="216"/>
      <c r="L376" s="216">
        <v>30703</v>
      </c>
      <c r="M376" s="216">
        <v>320</v>
      </c>
      <c r="N376" s="216" t="str">
        <f t="shared" si="11"/>
        <v>Rural area surrounding centres (intermediate)</v>
      </c>
      <c r="O376" s="216"/>
      <c r="P376" s="216"/>
      <c r="Q376" s="216" t="s">
        <v>170</v>
      </c>
      <c r="R376" s="216" t="s">
        <v>171</v>
      </c>
      <c r="S376" s="216"/>
      <c r="T376" s="216"/>
    </row>
    <row r="377" spans="1:20">
      <c r="A377" s="216">
        <v>30704</v>
      </c>
      <c r="B377" s="216">
        <v>2</v>
      </c>
      <c r="C377" s="216" t="str">
        <f t="shared" si="10"/>
        <v>Towns and suburbs / intermediate density area</v>
      </c>
      <c r="D377" s="216"/>
      <c r="E377" s="216"/>
      <c r="F377" s="216"/>
      <c r="L377" s="216">
        <v>30704</v>
      </c>
      <c r="M377" s="216">
        <v>210</v>
      </c>
      <c r="N377" s="216" t="str">
        <f t="shared" si="11"/>
        <v>Regional centres (central)</v>
      </c>
      <c r="O377" s="216" t="s">
        <v>177</v>
      </c>
      <c r="P377" s="216" t="s">
        <v>178</v>
      </c>
      <c r="Q377" s="216" t="s">
        <v>170</v>
      </c>
      <c r="R377" s="216" t="s">
        <v>171</v>
      </c>
      <c r="S377" s="216"/>
      <c r="T377" s="216"/>
    </row>
    <row r="378" spans="1:20">
      <c r="A378" s="216">
        <v>30706</v>
      </c>
      <c r="B378" s="216">
        <v>2</v>
      </c>
      <c r="C378" s="216" t="str">
        <f t="shared" si="10"/>
        <v>Towns and suburbs / intermediate density area</v>
      </c>
      <c r="D378" s="216"/>
      <c r="E378" s="216"/>
      <c r="F378" s="216"/>
      <c r="L378" s="216">
        <v>30706</v>
      </c>
      <c r="M378" s="216">
        <v>310</v>
      </c>
      <c r="N378" s="216" t="str">
        <f t="shared" si="11"/>
        <v>Rural area surrounding centres (central)</v>
      </c>
      <c r="O378" s="216"/>
      <c r="P378" s="216"/>
      <c r="Q378" s="216" t="s">
        <v>170</v>
      </c>
      <c r="R378" s="216" t="s">
        <v>171</v>
      </c>
      <c r="S378" s="216"/>
      <c r="T378" s="216"/>
    </row>
    <row r="379" spans="1:20">
      <c r="A379" s="216">
        <v>30708</v>
      </c>
      <c r="B379" s="216">
        <v>3</v>
      </c>
      <c r="C379" s="216" t="str">
        <f t="shared" si="10"/>
        <v>Rural areas / thinly-populated area</v>
      </c>
      <c r="D379" s="216"/>
      <c r="E379" s="216"/>
      <c r="F379" s="216"/>
      <c r="L379" s="216">
        <v>30708</v>
      </c>
      <c r="M379" s="216">
        <v>310</v>
      </c>
      <c r="N379" s="216" t="str">
        <f t="shared" si="11"/>
        <v>Rural area surrounding centres (central)</v>
      </c>
      <c r="O379" s="216"/>
      <c r="P379" s="216"/>
      <c r="Q379" s="216" t="s">
        <v>170</v>
      </c>
      <c r="R379" s="216" t="s">
        <v>171</v>
      </c>
      <c r="S379" s="216"/>
      <c r="T379" s="216"/>
    </row>
    <row r="380" spans="1:20">
      <c r="A380" s="216">
        <v>30709</v>
      </c>
      <c r="B380" s="216">
        <v>3</v>
      </c>
      <c r="C380" s="216" t="str">
        <f t="shared" si="10"/>
        <v>Rural areas / thinly-populated area</v>
      </c>
      <c r="D380" s="216"/>
      <c r="E380" s="216"/>
      <c r="F380" s="216"/>
      <c r="L380" s="216">
        <v>30709</v>
      </c>
      <c r="M380" s="216">
        <v>310</v>
      </c>
      <c r="N380" s="216" t="str">
        <f t="shared" si="11"/>
        <v>Rural area surrounding centres (central)</v>
      </c>
      <c r="O380" s="216"/>
      <c r="P380" s="216"/>
      <c r="Q380" s="216" t="s">
        <v>170</v>
      </c>
      <c r="R380" s="216" t="s">
        <v>171</v>
      </c>
      <c r="S380" s="216"/>
      <c r="T380" s="216"/>
    </row>
    <row r="381" spans="1:20">
      <c r="A381" s="216">
        <v>30710</v>
      </c>
      <c r="B381" s="216">
        <v>2</v>
      </c>
      <c r="C381" s="216" t="str">
        <f t="shared" si="10"/>
        <v>Towns and suburbs / intermediate density area</v>
      </c>
      <c r="D381" s="216"/>
      <c r="E381" s="216"/>
      <c r="F381" s="216"/>
      <c r="L381" s="216">
        <v>30710</v>
      </c>
      <c r="M381" s="216">
        <v>320</v>
      </c>
      <c r="N381" s="216" t="str">
        <f t="shared" si="11"/>
        <v>Rural area surrounding centres (intermediate)</v>
      </c>
      <c r="O381" s="216"/>
      <c r="P381" s="216"/>
      <c r="Q381" s="216" t="s">
        <v>170</v>
      </c>
      <c r="R381" s="216" t="s">
        <v>171</v>
      </c>
      <c r="S381" s="216"/>
      <c r="T381" s="216"/>
    </row>
    <row r="382" spans="1:20">
      <c r="A382" s="216">
        <v>30711</v>
      </c>
      <c r="B382" s="216">
        <v>3</v>
      </c>
      <c r="C382" s="216" t="str">
        <f t="shared" si="10"/>
        <v>Rural areas / thinly-populated area</v>
      </c>
      <c r="D382" s="216"/>
      <c r="E382" s="216"/>
      <c r="F382" s="216"/>
      <c r="L382" s="216">
        <v>30711</v>
      </c>
      <c r="M382" s="216">
        <v>310</v>
      </c>
      <c r="N382" s="216" t="str">
        <f t="shared" si="11"/>
        <v>Rural area surrounding centres (central)</v>
      </c>
      <c r="O382" s="216"/>
      <c r="P382" s="216"/>
      <c r="Q382" s="216" t="s">
        <v>170</v>
      </c>
      <c r="R382" s="216" t="s">
        <v>171</v>
      </c>
      <c r="S382" s="216"/>
      <c r="T382" s="216"/>
    </row>
    <row r="383" spans="1:20">
      <c r="A383" s="216">
        <v>30712</v>
      </c>
      <c r="B383" s="216">
        <v>3</v>
      </c>
      <c r="C383" s="216" t="str">
        <f t="shared" si="10"/>
        <v>Rural areas / thinly-populated area</v>
      </c>
      <c r="D383" s="216"/>
      <c r="E383" s="216"/>
      <c r="F383" s="216"/>
      <c r="L383" s="216">
        <v>30712</v>
      </c>
      <c r="M383" s="216">
        <v>310</v>
      </c>
      <c r="N383" s="216" t="str">
        <f t="shared" si="11"/>
        <v>Rural area surrounding centres (central)</v>
      </c>
      <c r="O383" s="216"/>
      <c r="P383" s="216"/>
      <c r="Q383" s="216" t="s">
        <v>170</v>
      </c>
      <c r="R383" s="216" t="s">
        <v>171</v>
      </c>
      <c r="S383" s="216"/>
      <c r="T383" s="216"/>
    </row>
    <row r="384" spans="1:20">
      <c r="A384" s="216">
        <v>30713</v>
      </c>
      <c r="B384" s="216">
        <v>3</v>
      </c>
      <c r="C384" s="216" t="str">
        <f t="shared" si="10"/>
        <v>Rural areas / thinly-populated area</v>
      </c>
      <c r="D384" s="216"/>
      <c r="E384" s="216"/>
      <c r="F384" s="216"/>
      <c r="L384" s="216">
        <v>30713</v>
      </c>
      <c r="M384" s="216">
        <v>310</v>
      </c>
      <c r="N384" s="216" t="str">
        <f t="shared" si="11"/>
        <v>Rural area surrounding centres (central)</v>
      </c>
      <c r="O384" s="216"/>
      <c r="P384" s="216"/>
      <c r="Q384" s="216" t="s">
        <v>170</v>
      </c>
      <c r="R384" s="216" t="s">
        <v>171</v>
      </c>
      <c r="S384" s="216"/>
      <c r="T384" s="216"/>
    </row>
    <row r="385" spans="1:20">
      <c r="A385" s="216">
        <v>30715</v>
      </c>
      <c r="B385" s="216">
        <v>3</v>
      </c>
      <c r="C385" s="216" t="str">
        <f t="shared" si="10"/>
        <v>Rural areas / thinly-populated area</v>
      </c>
      <c r="D385" s="216"/>
      <c r="E385" s="216"/>
      <c r="F385" s="216"/>
      <c r="L385" s="216">
        <v>30715</v>
      </c>
      <c r="M385" s="216">
        <v>330</v>
      </c>
      <c r="N385" s="216" t="str">
        <f t="shared" si="11"/>
        <v>Rural area surrounding centres (peripheral)</v>
      </c>
      <c r="O385" s="216"/>
      <c r="P385" s="216"/>
      <c r="Q385" s="216" t="s">
        <v>170</v>
      </c>
      <c r="R385" s="216" t="s">
        <v>171</v>
      </c>
      <c r="S385" s="216"/>
      <c r="T385" s="216"/>
    </row>
    <row r="386" spans="1:20">
      <c r="A386" s="216">
        <v>30716</v>
      </c>
      <c r="B386" s="216">
        <v>3</v>
      </c>
      <c r="C386" s="216" t="str">
        <f t="shared" si="10"/>
        <v>Rural areas / thinly-populated area</v>
      </c>
      <c r="D386" s="216"/>
      <c r="E386" s="216"/>
      <c r="F386" s="216"/>
      <c r="L386" s="216">
        <v>30716</v>
      </c>
      <c r="M386" s="216">
        <v>310</v>
      </c>
      <c r="N386" s="216" t="str">
        <f t="shared" si="11"/>
        <v>Rural area surrounding centres (central)</v>
      </c>
      <c r="O386" s="216"/>
      <c r="P386" s="216"/>
      <c r="Q386" s="216" t="s">
        <v>170</v>
      </c>
      <c r="R386" s="216" t="s">
        <v>171</v>
      </c>
      <c r="S386" s="216"/>
      <c r="T386" s="216"/>
    </row>
    <row r="387" spans="1:20">
      <c r="A387" s="216">
        <v>30718</v>
      </c>
      <c r="B387" s="216">
        <v>3</v>
      </c>
      <c r="C387" s="216" t="str">
        <f t="shared" si="10"/>
        <v>Rural areas / thinly-populated area</v>
      </c>
      <c r="D387" s="216"/>
      <c r="E387" s="216"/>
      <c r="F387" s="216"/>
      <c r="L387" s="216">
        <v>30718</v>
      </c>
      <c r="M387" s="216">
        <v>320</v>
      </c>
      <c r="N387" s="216" t="str">
        <f t="shared" si="11"/>
        <v>Rural area surrounding centres (intermediate)</v>
      </c>
      <c r="O387" s="216"/>
      <c r="P387" s="216"/>
      <c r="Q387" s="216" t="s">
        <v>170</v>
      </c>
      <c r="R387" s="216" t="s">
        <v>171</v>
      </c>
      <c r="S387" s="216"/>
      <c r="T387" s="216"/>
    </row>
    <row r="388" spans="1:20">
      <c r="A388" s="216">
        <v>30719</v>
      </c>
      <c r="B388" s="216">
        <v>3</v>
      </c>
      <c r="C388" s="216" t="str">
        <f t="shared" ref="C388:C451" si="12">VLOOKUP(B388,$F$3:$G$5,2)</f>
        <v>Rural areas / thinly-populated area</v>
      </c>
      <c r="D388" s="216"/>
      <c r="E388" s="216"/>
      <c r="F388" s="216"/>
      <c r="L388" s="216">
        <v>30719</v>
      </c>
      <c r="M388" s="216">
        <v>330</v>
      </c>
      <c r="N388" s="216" t="str">
        <f t="shared" ref="N388:N451" si="13">VLOOKUP(M388,$U$3:$V$13,2)</f>
        <v>Rural area surrounding centres (peripheral)</v>
      </c>
      <c r="O388" s="216"/>
      <c r="P388" s="216"/>
      <c r="Q388" s="216" t="s">
        <v>170</v>
      </c>
      <c r="R388" s="216" t="s">
        <v>171</v>
      </c>
      <c r="S388" s="216"/>
      <c r="T388" s="216"/>
    </row>
    <row r="389" spans="1:20">
      <c r="A389" s="216">
        <v>30721</v>
      </c>
      <c r="B389" s="216">
        <v>3</v>
      </c>
      <c r="C389" s="216" t="str">
        <f t="shared" si="12"/>
        <v>Rural areas / thinly-populated area</v>
      </c>
      <c r="D389" s="216"/>
      <c r="E389" s="216"/>
      <c r="F389" s="216"/>
      <c r="L389" s="216">
        <v>30721</v>
      </c>
      <c r="M389" s="216">
        <v>310</v>
      </c>
      <c r="N389" s="216" t="str">
        <f t="shared" si="13"/>
        <v>Rural area surrounding centres (central)</v>
      </c>
      <c r="O389" s="216"/>
      <c r="P389" s="216"/>
      <c r="Q389" s="216" t="s">
        <v>170</v>
      </c>
      <c r="R389" s="216" t="s">
        <v>171</v>
      </c>
      <c r="S389" s="216"/>
      <c r="T389" s="216"/>
    </row>
    <row r="390" spans="1:20">
      <c r="A390" s="216">
        <v>30722</v>
      </c>
      <c r="B390" s="216">
        <v>3</v>
      </c>
      <c r="C390" s="216" t="str">
        <f t="shared" si="12"/>
        <v>Rural areas / thinly-populated area</v>
      </c>
      <c r="D390" s="216"/>
      <c r="E390" s="216"/>
      <c r="F390" s="216"/>
      <c r="L390" s="216">
        <v>30722</v>
      </c>
      <c r="M390" s="216">
        <v>310</v>
      </c>
      <c r="N390" s="216" t="str">
        <f t="shared" si="13"/>
        <v>Rural area surrounding centres (central)</v>
      </c>
      <c r="O390" s="216"/>
      <c r="P390" s="216"/>
      <c r="Q390" s="216" t="s">
        <v>170</v>
      </c>
      <c r="R390" s="216" t="s">
        <v>171</v>
      </c>
      <c r="S390" s="216"/>
      <c r="T390" s="216"/>
    </row>
    <row r="391" spans="1:20">
      <c r="A391" s="216">
        <v>30724</v>
      </c>
      <c r="B391" s="216">
        <v>3</v>
      </c>
      <c r="C391" s="216" t="str">
        <f t="shared" si="12"/>
        <v>Rural areas / thinly-populated area</v>
      </c>
      <c r="D391" s="216"/>
      <c r="E391" s="216"/>
      <c r="F391" s="216"/>
      <c r="L391" s="216">
        <v>30724</v>
      </c>
      <c r="M391" s="216">
        <v>310</v>
      </c>
      <c r="N391" s="216" t="str">
        <f t="shared" si="13"/>
        <v>Rural area surrounding centres (central)</v>
      </c>
      <c r="O391" s="216"/>
      <c r="P391" s="216"/>
      <c r="Q391" s="216" t="s">
        <v>170</v>
      </c>
      <c r="R391" s="216" t="s">
        <v>171</v>
      </c>
      <c r="S391" s="216"/>
      <c r="T391" s="216"/>
    </row>
    <row r="392" spans="1:20">
      <c r="A392" s="216">
        <v>30726</v>
      </c>
      <c r="B392" s="216">
        <v>3</v>
      </c>
      <c r="C392" s="216" t="str">
        <f t="shared" si="12"/>
        <v>Rural areas / thinly-populated area</v>
      </c>
      <c r="D392" s="216"/>
      <c r="E392" s="216"/>
      <c r="F392" s="216"/>
      <c r="L392" s="216">
        <v>30726</v>
      </c>
      <c r="M392" s="216">
        <v>310</v>
      </c>
      <c r="N392" s="216" t="str">
        <f t="shared" si="13"/>
        <v>Rural area surrounding centres (central)</v>
      </c>
      <c r="O392" s="216"/>
      <c r="P392" s="216"/>
      <c r="Q392" s="216" t="s">
        <v>170</v>
      </c>
      <c r="R392" s="216" t="s">
        <v>171</v>
      </c>
      <c r="S392" s="216"/>
      <c r="T392" s="216"/>
    </row>
    <row r="393" spans="1:20">
      <c r="A393" s="216">
        <v>30728</v>
      </c>
      <c r="B393" s="216">
        <v>3</v>
      </c>
      <c r="C393" s="216" t="str">
        <f t="shared" si="12"/>
        <v>Rural areas / thinly-populated area</v>
      </c>
      <c r="D393" s="216"/>
      <c r="E393" s="216"/>
      <c r="F393" s="216"/>
      <c r="L393" s="216">
        <v>30728</v>
      </c>
      <c r="M393" s="216">
        <v>320</v>
      </c>
      <c r="N393" s="216" t="str">
        <f t="shared" si="13"/>
        <v>Rural area surrounding centres (intermediate)</v>
      </c>
      <c r="O393" s="216"/>
      <c r="P393" s="216"/>
      <c r="Q393" s="216" t="s">
        <v>170</v>
      </c>
      <c r="R393" s="216" t="s">
        <v>171</v>
      </c>
      <c r="S393" s="216"/>
      <c r="T393" s="216"/>
    </row>
    <row r="394" spans="1:20">
      <c r="A394" s="216">
        <v>30729</v>
      </c>
      <c r="B394" s="216">
        <v>3</v>
      </c>
      <c r="C394" s="216" t="str">
        <f t="shared" si="12"/>
        <v>Rural areas / thinly-populated area</v>
      </c>
      <c r="D394" s="216"/>
      <c r="E394" s="216"/>
      <c r="F394" s="216"/>
      <c r="L394" s="216">
        <v>30729</v>
      </c>
      <c r="M394" s="216">
        <v>310</v>
      </c>
      <c r="N394" s="216" t="str">
        <f t="shared" si="13"/>
        <v>Rural area surrounding centres (central)</v>
      </c>
      <c r="O394" s="216"/>
      <c r="P394" s="216"/>
      <c r="Q394" s="216" t="s">
        <v>170</v>
      </c>
      <c r="R394" s="216" t="s">
        <v>171</v>
      </c>
      <c r="S394" s="216"/>
      <c r="T394" s="216"/>
    </row>
    <row r="395" spans="1:20">
      <c r="A395" s="216">
        <v>30730</v>
      </c>
      <c r="B395" s="216">
        <v>3</v>
      </c>
      <c r="C395" s="216" t="str">
        <f t="shared" si="12"/>
        <v>Rural areas / thinly-populated area</v>
      </c>
      <c r="D395" s="216"/>
      <c r="E395" s="216"/>
      <c r="F395" s="216"/>
      <c r="L395" s="216">
        <v>30730</v>
      </c>
      <c r="M395" s="216">
        <v>310</v>
      </c>
      <c r="N395" s="216" t="str">
        <f t="shared" si="13"/>
        <v>Rural area surrounding centres (central)</v>
      </c>
      <c r="O395" s="216"/>
      <c r="P395" s="216"/>
      <c r="Q395" s="216" t="s">
        <v>170</v>
      </c>
      <c r="R395" s="216" t="s">
        <v>171</v>
      </c>
      <c r="S395" s="216"/>
      <c r="T395" s="216"/>
    </row>
    <row r="396" spans="1:20">
      <c r="A396" s="216">
        <v>30731</v>
      </c>
      <c r="B396" s="216">
        <v>3</v>
      </c>
      <c r="C396" s="216" t="str">
        <f t="shared" si="12"/>
        <v>Rural areas / thinly-populated area</v>
      </c>
      <c r="D396" s="216"/>
      <c r="E396" s="216"/>
      <c r="F396" s="216"/>
      <c r="L396" s="216">
        <v>30731</v>
      </c>
      <c r="M396" s="216">
        <v>310</v>
      </c>
      <c r="N396" s="216" t="str">
        <f t="shared" si="13"/>
        <v>Rural area surrounding centres (central)</v>
      </c>
      <c r="O396" s="216"/>
      <c r="P396" s="216"/>
      <c r="Q396" s="216" t="s">
        <v>170</v>
      </c>
      <c r="R396" s="216" t="s">
        <v>171</v>
      </c>
      <c r="S396" s="216"/>
      <c r="T396" s="216"/>
    </row>
    <row r="397" spans="1:20">
      <c r="A397" s="216">
        <v>30732</v>
      </c>
      <c r="B397" s="216">
        <v>2</v>
      </c>
      <c r="C397" s="216" t="str">
        <f t="shared" si="12"/>
        <v>Towns and suburbs / intermediate density area</v>
      </c>
      <c r="D397" s="216"/>
      <c r="E397" s="216"/>
      <c r="F397" s="216"/>
      <c r="L397" s="216">
        <v>30732</v>
      </c>
      <c r="M397" s="216">
        <v>310</v>
      </c>
      <c r="N397" s="216" t="str">
        <f t="shared" si="13"/>
        <v>Rural area surrounding centres (central)</v>
      </c>
      <c r="O397" s="216"/>
      <c r="P397" s="216"/>
      <c r="Q397" s="216" t="s">
        <v>170</v>
      </c>
      <c r="R397" s="216" t="s">
        <v>171</v>
      </c>
      <c r="S397" s="216"/>
      <c r="T397" s="216"/>
    </row>
    <row r="398" spans="1:20">
      <c r="A398" s="216">
        <v>30733</v>
      </c>
      <c r="B398" s="216">
        <v>2</v>
      </c>
      <c r="C398" s="216" t="str">
        <f t="shared" si="12"/>
        <v>Towns and suburbs / intermediate density area</v>
      </c>
      <c r="D398" s="216"/>
      <c r="E398" s="216"/>
      <c r="F398" s="216"/>
      <c r="L398" s="216">
        <v>30733</v>
      </c>
      <c r="M398" s="216">
        <v>310</v>
      </c>
      <c r="N398" s="216" t="str">
        <f t="shared" si="13"/>
        <v>Rural area surrounding centres (central)</v>
      </c>
      <c r="O398" s="216"/>
      <c r="P398" s="216"/>
      <c r="Q398" s="216" t="s">
        <v>170</v>
      </c>
      <c r="R398" s="216" t="s">
        <v>171</v>
      </c>
      <c r="S398" s="216"/>
      <c r="T398" s="216"/>
    </row>
    <row r="399" spans="1:20">
      <c r="A399" s="216">
        <v>30734</v>
      </c>
      <c r="B399" s="216">
        <v>2</v>
      </c>
      <c r="C399" s="216" t="str">
        <f t="shared" si="12"/>
        <v>Towns and suburbs / intermediate density area</v>
      </c>
      <c r="D399" s="216"/>
      <c r="E399" s="216"/>
      <c r="F399" s="216"/>
      <c r="L399" s="216">
        <v>30734</v>
      </c>
      <c r="M399" s="216">
        <v>101</v>
      </c>
      <c r="N399" s="216" t="str">
        <f t="shared" si="13"/>
        <v>Urban centres (large)</v>
      </c>
      <c r="O399" s="216" t="s">
        <v>170</v>
      </c>
      <c r="P399" s="216" t="s">
        <v>171</v>
      </c>
      <c r="Q399" s="216"/>
      <c r="R399" s="216"/>
      <c r="S399" s="216"/>
      <c r="T399" s="216"/>
    </row>
    <row r="400" spans="1:20">
      <c r="A400" s="216">
        <v>30735</v>
      </c>
      <c r="B400" s="216">
        <v>2</v>
      </c>
      <c r="C400" s="216" t="str">
        <f t="shared" si="12"/>
        <v>Towns and suburbs / intermediate density area</v>
      </c>
      <c r="D400" s="216"/>
      <c r="E400" s="216"/>
      <c r="F400" s="216"/>
      <c r="L400" s="216">
        <v>30735</v>
      </c>
      <c r="M400" s="216">
        <v>101</v>
      </c>
      <c r="N400" s="216" t="str">
        <f t="shared" si="13"/>
        <v>Urban centres (large)</v>
      </c>
      <c r="O400" s="216" t="s">
        <v>170</v>
      </c>
      <c r="P400" s="216" t="s">
        <v>171</v>
      </c>
      <c r="Q400" s="216"/>
      <c r="R400" s="216"/>
      <c r="S400" s="216"/>
      <c r="T400" s="216"/>
    </row>
    <row r="401" spans="1:20">
      <c r="A401" s="216">
        <v>30736</v>
      </c>
      <c r="B401" s="216">
        <v>2</v>
      </c>
      <c r="C401" s="216" t="str">
        <f t="shared" si="12"/>
        <v>Towns and suburbs / intermediate density area</v>
      </c>
      <c r="D401" s="216"/>
      <c r="E401" s="216"/>
      <c r="F401" s="216"/>
      <c r="L401" s="216">
        <v>30736</v>
      </c>
      <c r="M401" s="216">
        <v>101</v>
      </c>
      <c r="N401" s="216" t="str">
        <f t="shared" si="13"/>
        <v>Urban centres (large)</v>
      </c>
      <c r="O401" s="216" t="s">
        <v>170</v>
      </c>
      <c r="P401" s="216" t="s">
        <v>171</v>
      </c>
      <c r="Q401" s="216"/>
      <c r="R401" s="216"/>
      <c r="S401" s="216"/>
      <c r="T401" s="216"/>
    </row>
    <row r="402" spans="1:20">
      <c r="A402" s="216">
        <v>30737</v>
      </c>
      <c r="B402" s="216">
        <v>3</v>
      </c>
      <c r="C402" s="216" t="str">
        <f t="shared" si="12"/>
        <v>Rural areas / thinly-populated area</v>
      </c>
      <c r="D402" s="216"/>
      <c r="E402" s="216"/>
      <c r="F402" s="216"/>
      <c r="L402" s="216">
        <v>30737</v>
      </c>
      <c r="M402" s="216">
        <v>310</v>
      </c>
      <c r="N402" s="216" t="str">
        <f t="shared" si="13"/>
        <v>Rural area surrounding centres (central)</v>
      </c>
      <c r="O402" s="216"/>
      <c r="P402" s="216"/>
      <c r="Q402" s="216" t="s">
        <v>170</v>
      </c>
      <c r="R402" s="216" t="s">
        <v>171</v>
      </c>
      <c r="S402" s="216"/>
      <c r="T402" s="216"/>
    </row>
    <row r="403" spans="1:20">
      <c r="A403" s="216">
        <v>30738</v>
      </c>
      <c r="B403" s="216">
        <v>3</v>
      </c>
      <c r="C403" s="216" t="str">
        <f t="shared" si="12"/>
        <v>Rural areas / thinly-populated area</v>
      </c>
      <c r="D403" s="216"/>
      <c r="E403" s="216"/>
      <c r="F403" s="216"/>
      <c r="L403" s="216">
        <v>30738</v>
      </c>
      <c r="M403" s="216">
        <v>310</v>
      </c>
      <c r="N403" s="216" t="str">
        <f t="shared" si="13"/>
        <v>Rural area surrounding centres (central)</v>
      </c>
      <c r="O403" s="216"/>
      <c r="P403" s="216"/>
      <c r="Q403" s="216" t="s">
        <v>170</v>
      </c>
      <c r="R403" s="216" t="s">
        <v>171</v>
      </c>
      <c r="S403" s="216"/>
      <c r="T403" s="216"/>
    </row>
    <row r="404" spans="1:20">
      <c r="A404" s="216">
        <v>30739</v>
      </c>
      <c r="B404" s="216">
        <v>2</v>
      </c>
      <c r="C404" s="216" t="str">
        <f t="shared" si="12"/>
        <v>Towns and suburbs / intermediate density area</v>
      </c>
      <c r="D404" s="216"/>
      <c r="E404" s="216"/>
      <c r="F404" s="216"/>
      <c r="L404" s="216">
        <v>30739</v>
      </c>
      <c r="M404" s="216">
        <v>310</v>
      </c>
      <c r="N404" s="216" t="str">
        <f t="shared" si="13"/>
        <v>Rural area surrounding centres (central)</v>
      </c>
      <c r="O404" s="216"/>
      <c r="P404" s="216"/>
      <c r="Q404" s="216" t="s">
        <v>170</v>
      </c>
      <c r="R404" s="216" t="s">
        <v>171</v>
      </c>
      <c r="S404" s="216"/>
      <c r="T404" s="216"/>
    </row>
    <row r="405" spans="1:20">
      <c r="A405" s="216">
        <v>30740</v>
      </c>
      <c r="B405" s="216">
        <v>2</v>
      </c>
      <c r="C405" s="216" t="str">
        <f t="shared" si="12"/>
        <v>Towns and suburbs / intermediate density area</v>
      </c>
      <c r="D405" s="216"/>
      <c r="E405" s="216"/>
      <c r="F405" s="216"/>
      <c r="L405" s="216">
        <v>30740</v>
      </c>
      <c r="M405" s="216">
        <v>101</v>
      </c>
      <c r="N405" s="216" t="str">
        <f t="shared" si="13"/>
        <v>Urban centres (large)</v>
      </c>
      <c r="O405" s="216" t="s">
        <v>170</v>
      </c>
      <c r="P405" s="216" t="s">
        <v>171</v>
      </c>
      <c r="Q405" s="216"/>
      <c r="R405" s="216"/>
      <c r="S405" s="216"/>
      <c r="T405" s="216"/>
    </row>
    <row r="406" spans="1:20">
      <c r="A406" s="216">
        <v>30741</v>
      </c>
      <c r="B406" s="216">
        <v>2</v>
      </c>
      <c r="C406" s="216" t="str">
        <f t="shared" si="12"/>
        <v>Towns and suburbs / intermediate density area</v>
      </c>
      <c r="D406" s="216"/>
      <c r="E406" s="216"/>
      <c r="F406" s="216"/>
      <c r="L406" s="216">
        <v>30741</v>
      </c>
      <c r="M406" s="216">
        <v>101</v>
      </c>
      <c r="N406" s="216" t="str">
        <f t="shared" si="13"/>
        <v>Urban centres (large)</v>
      </c>
      <c r="O406" s="216" t="s">
        <v>170</v>
      </c>
      <c r="P406" s="216" t="s">
        <v>171</v>
      </c>
      <c r="Q406" s="216"/>
      <c r="R406" s="216"/>
      <c r="S406" s="216"/>
      <c r="T406" s="216"/>
    </row>
    <row r="407" spans="1:20">
      <c r="A407" s="216">
        <v>30801</v>
      </c>
      <c r="B407" s="216">
        <v>3</v>
      </c>
      <c r="C407" s="216" t="str">
        <f t="shared" si="12"/>
        <v>Rural areas / thinly-populated area</v>
      </c>
      <c r="D407" s="216"/>
      <c r="E407" s="216"/>
      <c r="F407" s="216"/>
      <c r="L407" s="216">
        <v>30801</v>
      </c>
      <c r="M407" s="216">
        <v>410</v>
      </c>
      <c r="N407" s="216" t="str">
        <f t="shared" si="13"/>
        <v>Rural area (central)</v>
      </c>
      <c r="O407" s="216"/>
      <c r="P407" s="216"/>
      <c r="Q407" s="216"/>
      <c r="R407" s="216"/>
      <c r="S407" s="216"/>
      <c r="T407" s="216"/>
    </row>
    <row r="408" spans="1:20">
      <c r="A408" s="216">
        <v>30802</v>
      </c>
      <c r="B408" s="216">
        <v>3</v>
      </c>
      <c r="C408" s="216" t="str">
        <f t="shared" si="12"/>
        <v>Rural areas / thinly-populated area</v>
      </c>
      <c r="D408" s="216"/>
      <c r="E408" s="216"/>
      <c r="F408" s="216"/>
      <c r="L408" s="216">
        <v>30802</v>
      </c>
      <c r="M408" s="216">
        <v>310</v>
      </c>
      <c r="N408" s="216" t="str">
        <f t="shared" si="13"/>
        <v>Rural area surrounding centres (central)</v>
      </c>
      <c r="O408" s="216"/>
      <c r="P408" s="216"/>
      <c r="Q408" s="216" t="s">
        <v>170</v>
      </c>
      <c r="R408" s="216" t="s">
        <v>171</v>
      </c>
      <c r="S408" s="216"/>
      <c r="T408" s="216"/>
    </row>
    <row r="409" spans="1:20">
      <c r="A409" s="216">
        <v>30803</v>
      </c>
      <c r="B409" s="216">
        <v>3</v>
      </c>
      <c r="C409" s="216" t="str">
        <f t="shared" si="12"/>
        <v>Rural areas / thinly-populated area</v>
      </c>
      <c r="D409" s="216"/>
      <c r="E409" s="216"/>
      <c r="F409" s="216"/>
      <c r="L409" s="216">
        <v>30803</v>
      </c>
      <c r="M409" s="216">
        <v>320</v>
      </c>
      <c r="N409" s="216" t="str">
        <f t="shared" si="13"/>
        <v>Rural area surrounding centres (intermediate)</v>
      </c>
      <c r="O409" s="216"/>
      <c r="P409" s="216"/>
      <c r="Q409" s="216" t="s">
        <v>170</v>
      </c>
      <c r="R409" s="216" t="s">
        <v>171</v>
      </c>
      <c r="S409" s="216"/>
      <c r="T409" s="216"/>
    </row>
    <row r="410" spans="1:20">
      <c r="A410" s="216">
        <v>30804</v>
      </c>
      <c r="B410" s="216">
        <v>3</v>
      </c>
      <c r="C410" s="216" t="str">
        <f t="shared" si="12"/>
        <v>Rural areas / thinly-populated area</v>
      </c>
      <c r="D410" s="216"/>
      <c r="E410" s="216"/>
      <c r="F410" s="216"/>
      <c r="L410" s="216">
        <v>30804</v>
      </c>
      <c r="M410" s="216">
        <v>320</v>
      </c>
      <c r="N410" s="216" t="str">
        <f t="shared" si="13"/>
        <v>Rural area surrounding centres (intermediate)</v>
      </c>
      <c r="O410" s="216"/>
      <c r="P410" s="216"/>
      <c r="Q410" s="216" t="s">
        <v>170</v>
      </c>
      <c r="R410" s="216" t="s">
        <v>171</v>
      </c>
      <c r="S410" s="216"/>
      <c r="T410" s="216"/>
    </row>
    <row r="411" spans="1:20">
      <c r="A411" s="216">
        <v>30805</v>
      </c>
      <c r="B411" s="216">
        <v>3</v>
      </c>
      <c r="C411" s="216" t="str">
        <f t="shared" si="12"/>
        <v>Rural areas / thinly-populated area</v>
      </c>
      <c r="D411" s="216"/>
      <c r="E411" s="216"/>
      <c r="F411" s="216"/>
      <c r="L411" s="216">
        <v>30805</v>
      </c>
      <c r="M411" s="216">
        <v>310</v>
      </c>
      <c r="N411" s="216" t="str">
        <f t="shared" si="13"/>
        <v>Rural area surrounding centres (central)</v>
      </c>
      <c r="O411" s="216"/>
      <c r="P411" s="216"/>
      <c r="Q411" s="216" t="s">
        <v>170</v>
      </c>
      <c r="R411" s="216" t="s">
        <v>171</v>
      </c>
      <c r="S411" s="216">
        <v>1</v>
      </c>
      <c r="T411" s="216"/>
    </row>
    <row r="412" spans="1:20">
      <c r="A412" s="216">
        <v>30808</v>
      </c>
      <c r="B412" s="216">
        <v>2</v>
      </c>
      <c r="C412" s="216" t="str">
        <f t="shared" si="12"/>
        <v>Towns and suburbs / intermediate density area</v>
      </c>
      <c r="D412" s="216"/>
      <c r="E412" s="216"/>
      <c r="F412" s="216"/>
      <c r="L412" s="216">
        <v>30808</v>
      </c>
      <c r="M412" s="216">
        <v>310</v>
      </c>
      <c r="N412" s="216" t="str">
        <f t="shared" si="13"/>
        <v>Rural area surrounding centres (central)</v>
      </c>
      <c r="O412" s="216"/>
      <c r="P412" s="216"/>
      <c r="Q412" s="216" t="s">
        <v>170</v>
      </c>
      <c r="R412" s="216" t="s">
        <v>171</v>
      </c>
      <c r="S412" s="216"/>
      <c r="T412" s="216"/>
    </row>
    <row r="413" spans="1:20">
      <c r="A413" s="216">
        <v>30810</v>
      </c>
      <c r="B413" s="216">
        <v>3</v>
      </c>
      <c r="C413" s="216" t="str">
        <f t="shared" si="12"/>
        <v>Rural areas / thinly-populated area</v>
      </c>
      <c r="D413" s="216"/>
      <c r="E413" s="216"/>
      <c r="F413" s="216"/>
      <c r="L413" s="216">
        <v>30810</v>
      </c>
      <c r="M413" s="216">
        <v>330</v>
      </c>
      <c r="N413" s="216" t="str">
        <f t="shared" si="13"/>
        <v>Rural area surrounding centres (peripheral)</v>
      </c>
      <c r="O413" s="216"/>
      <c r="P413" s="216"/>
      <c r="Q413" s="216" t="s">
        <v>170</v>
      </c>
      <c r="R413" s="216" t="s">
        <v>171</v>
      </c>
      <c r="S413" s="216"/>
      <c r="T413" s="216"/>
    </row>
    <row r="414" spans="1:20">
      <c r="A414" s="216">
        <v>30811</v>
      </c>
      <c r="B414" s="216">
        <v>3</v>
      </c>
      <c r="C414" s="216" t="str">
        <f t="shared" si="12"/>
        <v>Rural areas / thinly-populated area</v>
      </c>
      <c r="D414" s="216"/>
      <c r="E414" s="216"/>
      <c r="F414" s="216"/>
      <c r="L414" s="216">
        <v>30811</v>
      </c>
      <c r="M414" s="216">
        <v>330</v>
      </c>
      <c r="N414" s="216" t="str">
        <f t="shared" si="13"/>
        <v>Rural area surrounding centres (peripheral)</v>
      </c>
      <c r="O414" s="216"/>
      <c r="P414" s="216"/>
      <c r="Q414" s="216" t="s">
        <v>170</v>
      </c>
      <c r="R414" s="216" t="s">
        <v>171</v>
      </c>
      <c r="S414" s="216"/>
      <c r="T414" s="216"/>
    </row>
    <row r="415" spans="1:20">
      <c r="A415" s="216">
        <v>30812</v>
      </c>
      <c r="B415" s="216">
        <v>3</v>
      </c>
      <c r="C415" s="216" t="str">
        <f t="shared" si="12"/>
        <v>Rural areas / thinly-populated area</v>
      </c>
      <c r="D415" s="216"/>
      <c r="E415" s="216"/>
      <c r="F415" s="216"/>
      <c r="L415" s="216">
        <v>30812</v>
      </c>
      <c r="M415" s="216">
        <v>330</v>
      </c>
      <c r="N415" s="216" t="str">
        <f t="shared" si="13"/>
        <v>Rural area surrounding centres (peripheral)</v>
      </c>
      <c r="O415" s="216"/>
      <c r="P415" s="216"/>
      <c r="Q415" s="216" t="s">
        <v>170</v>
      </c>
      <c r="R415" s="216" t="s">
        <v>171</v>
      </c>
      <c r="S415" s="216"/>
      <c r="T415" s="216"/>
    </row>
    <row r="416" spans="1:20">
      <c r="A416" s="216">
        <v>30813</v>
      </c>
      <c r="B416" s="216">
        <v>3</v>
      </c>
      <c r="C416" s="216" t="str">
        <f t="shared" si="12"/>
        <v>Rural areas / thinly-populated area</v>
      </c>
      <c r="D416" s="216"/>
      <c r="E416" s="216"/>
      <c r="F416" s="216"/>
      <c r="L416" s="216">
        <v>30813</v>
      </c>
      <c r="M416" s="216">
        <v>330</v>
      </c>
      <c r="N416" s="216" t="str">
        <f t="shared" si="13"/>
        <v>Rural area surrounding centres (peripheral)</v>
      </c>
      <c r="O416" s="216"/>
      <c r="P416" s="216"/>
      <c r="Q416" s="216" t="s">
        <v>170</v>
      </c>
      <c r="R416" s="216" t="s">
        <v>171</v>
      </c>
      <c r="S416" s="216"/>
      <c r="T416" s="216"/>
    </row>
    <row r="417" spans="1:20">
      <c r="A417" s="216">
        <v>30814</v>
      </c>
      <c r="B417" s="216">
        <v>3</v>
      </c>
      <c r="C417" s="216" t="str">
        <f t="shared" si="12"/>
        <v>Rural areas / thinly-populated area</v>
      </c>
      <c r="D417" s="216"/>
      <c r="E417" s="216"/>
      <c r="F417" s="216"/>
      <c r="L417" s="216">
        <v>30814</v>
      </c>
      <c r="M417" s="216">
        <v>330</v>
      </c>
      <c r="N417" s="216" t="str">
        <f t="shared" si="13"/>
        <v>Rural area surrounding centres (peripheral)</v>
      </c>
      <c r="O417" s="216"/>
      <c r="P417" s="216"/>
      <c r="Q417" s="216" t="s">
        <v>170</v>
      </c>
      <c r="R417" s="216" t="s">
        <v>171</v>
      </c>
      <c r="S417" s="216"/>
      <c r="T417" s="216"/>
    </row>
    <row r="418" spans="1:20">
      <c r="A418" s="216">
        <v>30817</v>
      </c>
      <c r="B418" s="216">
        <v>2</v>
      </c>
      <c r="C418" s="216" t="str">
        <f t="shared" si="12"/>
        <v>Towns and suburbs / intermediate density area</v>
      </c>
      <c r="D418" s="216"/>
      <c r="E418" s="216"/>
      <c r="F418" s="216"/>
      <c r="L418" s="216">
        <v>30817</v>
      </c>
      <c r="M418" s="216">
        <v>210</v>
      </c>
      <c r="N418" s="216" t="str">
        <f t="shared" si="13"/>
        <v>Regional centres (central)</v>
      </c>
      <c r="O418" s="216" t="s">
        <v>215</v>
      </c>
      <c r="P418" s="216" t="s">
        <v>216</v>
      </c>
      <c r="Q418" s="216" t="s">
        <v>170</v>
      </c>
      <c r="R418" s="216" t="s">
        <v>171</v>
      </c>
      <c r="S418" s="216"/>
      <c r="T418" s="216"/>
    </row>
    <row r="419" spans="1:20">
      <c r="A419" s="216">
        <v>30819</v>
      </c>
      <c r="B419" s="216">
        <v>3</v>
      </c>
      <c r="C419" s="216" t="str">
        <f t="shared" si="12"/>
        <v>Rural areas / thinly-populated area</v>
      </c>
      <c r="D419" s="216"/>
      <c r="E419" s="216"/>
      <c r="F419" s="216"/>
      <c r="L419" s="216">
        <v>30819</v>
      </c>
      <c r="M419" s="216">
        <v>310</v>
      </c>
      <c r="N419" s="216" t="str">
        <f t="shared" si="13"/>
        <v>Rural area surrounding centres (central)</v>
      </c>
      <c r="O419" s="216"/>
      <c r="P419" s="216"/>
      <c r="Q419" s="216" t="s">
        <v>170</v>
      </c>
      <c r="R419" s="216" t="s">
        <v>171</v>
      </c>
      <c r="S419" s="216"/>
      <c r="T419" s="216"/>
    </row>
    <row r="420" spans="1:20">
      <c r="A420" s="216">
        <v>30821</v>
      </c>
      <c r="B420" s="216">
        <v>2</v>
      </c>
      <c r="C420" s="216" t="str">
        <f t="shared" si="12"/>
        <v>Towns and suburbs / intermediate density area</v>
      </c>
      <c r="D420" s="216"/>
      <c r="E420" s="216"/>
      <c r="F420" s="216"/>
      <c r="L420" s="216">
        <v>30821</v>
      </c>
      <c r="M420" s="216">
        <v>101</v>
      </c>
      <c r="N420" s="216" t="str">
        <f t="shared" si="13"/>
        <v>Urban centres (large)</v>
      </c>
      <c r="O420" s="216" t="s">
        <v>170</v>
      </c>
      <c r="P420" s="216" t="s">
        <v>171</v>
      </c>
      <c r="Q420" s="216"/>
      <c r="R420" s="216"/>
      <c r="S420" s="216"/>
      <c r="T420" s="216"/>
    </row>
    <row r="421" spans="1:20">
      <c r="A421" s="216">
        <v>30822</v>
      </c>
      <c r="B421" s="216">
        <v>3</v>
      </c>
      <c r="C421" s="216" t="str">
        <f t="shared" si="12"/>
        <v>Rural areas / thinly-populated area</v>
      </c>
      <c r="D421" s="216"/>
      <c r="E421" s="216"/>
      <c r="F421" s="216"/>
      <c r="L421" s="216">
        <v>30822</v>
      </c>
      <c r="M421" s="216">
        <v>310</v>
      </c>
      <c r="N421" s="216" t="str">
        <f t="shared" si="13"/>
        <v>Rural area surrounding centres (central)</v>
      </c>
      <c r="O421" s="216"/>
      <c r="P421" s="216"/>
      <c r="Q421" s="216" t="s">
        <v>170</v>
      </c>
      <c r="R421" s="216" t="s">
        <v>171</v>
      </c>
      <c r="S421" s="216"/>
      <c r="T421" s="216"/>
    </row>
    <row r="422" spans="1:20">
      <c r="A422" s="216">
        <v>30824</v>
      </c>
      <c r="B422" s="216">
        <v>3</v>
      </c>
      <c r="C422" s="216" t="str">
        <f t="shared" si="12"/>
        <v>Rural areas / thinly-populated area</v>
      </c>
      <c r="D422" s="216"/>
      <c r="E422" s="216"/>
      <c r="F422" s="216"/>
      <c r="L422" s="216">
        <v>30824</v>
      </c>
      <c r="M422" s="216">
        <v>320</v>
      </c>
      <c r="N422" s="216" t="str">
        <f t="shared" si="13"/>
        <v>Rural area surrounding centres (intermediate)</v>
      </c>
      <c r="O422" s="216"/>
      <c r="P422" s="216"/>
      <c r="Q422" s="216" t="s">
        <v>170</v>
      </c>
      <c r="R422" s="216" t="s">
        <v>171</v>
      </c>
      <c r="S422" s="216"/>
      <c r="T422" s="216"/>
    </row>
    <row r="423" spans="1:20">
      <c r="A423" s="216">
        <v>30825</v>
      </c>
      <c r="B423" s="216">
        <v>3</v>
      </c>
      <c r="C423" s="216" t="str">
        <f t="shared" si="12"/>
        <v>Rural areas / thinly-populated area</v>
      </c>
      <c r="D423" s="216"/>
      <c r="E423" s="216"/>
      <c r="F423" s="216"/>
      <c r="L423" s="216">
        <v>30825</v>
      </c>
      <c r="M423" s="216">
        <v>310</v>
      </c>
      <c r="N423" s="216" t="str">
        <f t="shared" si="13"/>
        <v>Rural area surrounding centres (central)</v>
      </c>
      <c r="O423" s="216"/>
      <c r="P423" s="216"/>
      <c r="Q423" s="216" t="s">
        <v>170</v>
      </c>
      <c r="R423" s="216" t="s">
        <v>171</v>
      </c>
      <c r="S423" s="216"/>
      <c r="T423" s="216"/>
    </row>
    <row r="424" spans="1:20">
      <c r="A424" s="216">
        <v>30826</v>
      </c>
      <c r="B424" s="216">
        <v>3</v>
      </c>
      <c r="C424" s="216" t="str">
        <f t="shared" si="12"/>
        <v>Rural areas / thinly-populated area</v>
      </c>
      <c r="D424" s="216"/>
      <c r="E424" s="216"/>
      <c r="F424" s="216"/>
      <c r="L424" s="216">
        <v>30826</v>
      </c>
      <c r="M424" s="216">
        <v>320</v>
      </c>
      <c r="N424" s="216" t="str">
        <f t="shared" si="13"/>
        <v>Rural area surrounding centres (intermediate)</v>
      </c>
      <c r="O424" s="216"/>
      <c r="P424" s="216"/>
      <c r="Q424" s="216" t="s">
        <v>170</v>
      </c>
      <c r="R424" s="216" t="s">
        <v>171</v>
      </c>
      <c r="S424" s="216"/>
      <c r="T424" s="216"/>
    </row>
    <row r="425" spans="1:20">
      <c r="A425" s="216">
        <v>30827</v>
      </c>
      <c r="B425" s="216">
        <v>3</v>
      </c>
      <c r="C425" s="216" t="str">
        <f t="shared" si="12"/>
        <v>Rural areas / thinly-populated area</v>
      </c>
      <c r="D425" s="216"/>
      <c r="E425" s="216"/>
      <c r="F425" s="216"/>
      <c r="L425" s="216">
        <v>30827</v>
      </c>
      <c r="M425" s="216">
        <v>330</v>
      </c>
      <c r="N425" s="216" t="str">
        <f t="shared" si="13"/>
        <v>Rural area surrounding centres (peripheral)</v>
      </c>
      <c r="O425" s="216"/>
      <c r="P425" s="216"/>
      <c r="Q425" s="216" t="s">
        <v>170</v>
      </c>
      <c r="R425" s="216" t="s">
        <v>171</v>
      </c>
      <c r="S425" s="216"/>
      <c r="T425" s="216"/>
    </row>
    <row r="426" spans="1:20">
      <c r="A426" s="216">
        <v>30828</v>
      </c>
      <c r="B426" s="216">
        <v>3</v>
      </c>
      <c r="C426" s="216" t="str">
        <f t="shared" si="12"/>
        <v>Rural areas / thinly-populated area</v>
      </c>
      <c r="D426" s="216"/>
      <c r="E426" s="216"/>
      <c r="F426" s="216"/>
      <c r="L426" s="216">
        <v>30828</v>
      </c>
      <c r="M426" s="216">
        <v>320</v>
      </c>
      <c r="N426" s="216" t="str">
        <f t="shared" si="13"/>
        <v>Rural area surrounding centres (intermediate)</v>
      </c>
      <c r="O426" s="216"/>
      <c r="P426" s="216"/>
      <c r="Q426" s="216" t="s">
        <v>170</v>
      </c>
      <c r="R426" s="216" t="s">
        <v>171</v>
      </c>
      <c r="S426" s="216"/>
      <c r="T426" s="216"/>
    </row>
    <row r="427" spans="1:20">
      <c r="A427" s="216">
        <v>30829</v>
      </c>
      <c r="B427" s="216">
        <v>3</v>
      </c>
      <c r="C427" s="216" t="str">
        <f t="shared" si="12"/>
        <v>Rural areas / thinly-populated area</v>
      </c>
      <c r="D427" s="216"/>
      <c r="E427" s="216"/>
      <c r="F427" s="216"/>
      <c r="L427" s="216">
        <v>30829</v>
      </c>
      <c r="M427" s="216">
        <v>330</v>
      </c>
      <c r="N427" s="216" t="str">
        <f t="shared" si="13"/>
        <v>Rural area surrounding centres (peripheral)</v>
      </c>
      <c r="O427" s="216"/>
      <c r="P427" s="216"/>
      <c r="Q427" s="216" t="s">
        <v>170</v>
      </c>
      <c r="R427" s="216" t="s">
        <v>171</v>
      </c>
      <c r="S427" s="216"/>
      <c r="T427" s="216"/>
    </row>
    <row r="428" spans="1:20">
      <c r="A428" s="216">
        <v>30830</v>
      </c>
      <c r="B428" s="216">
        <v>3</v>
      </c>
      <c r="C428" s="216" t="str">
        <f t="shared" si="12"/>
        <v>Rural areas / thinly-populated area</v>
      </c>
      <c r="D428" s="216"/>
      <c r="E428" s="216"/>
      <c r="F428" s="216"/>
      <c r="L428" s="216">
        <v>30830</v>
      </c>
      <c r="M428" s="216">
        <v>330</v>
      </c>
      <c r="N428" s="216" t="str">
        <f t="shared" si="13"/>
        <v>Rural area surrounding centres (peripheral)</v>
      </c>
      <c r="O428" s="216"/>
      <c r="P428" s="216"/>
      <c r="Q428" s="216" t="s">
        <v>170</v>
      </c>
      <c r="R428" s="216" t="s">
        <v>171</v>
      </c>
      <c r="S428" s="216"/>
      <c r="T428" s="216"/>
    </row>
    <row r="429" spans="1:20">
      <c r="A429" s="216">
        <v>30831</v>
      </c>
      <c r="B429" s="216">
        <v>3</v>
      </c>
      <c r="C429" s="216" t="str">
        <f t="shared" si="12"/>
        <v>Rural areas / thinly-populated area</v>
      </c>
      <c r="D429" s="216"/>
      <c r="E429" s="216"/>
      <c r="F429" s="216"/>
      <c r="L429" s="216">
        <v>30831</v>
      </c>
      <c r="M429" s="216">
        <v>310</v>
      </c>
      <c r="N429" s="216" t="str">
        <f t="shared" si="13"/>
        <v>Rural area surrounding centres (central)</v>
      </c>
      <c r="O429" s="216"/>
      <c r="P429" s="216"/>
      <c r="Q429" s="216" t="s">
        <v>170</v>
      </c>
      <c r="R429" s="216" t="s">
        <v>171</v>
      </c>
      <c r="S429" s="216"/>
      <c r="T429" s="216"/>
    </row>
    <row r="430" spans="1:20">
      <c r="A430" s="216">
        <v>30834</v>
      </c>
      <c r="B430" s="216">
        <v>3</v>
      </c>
      <c r="C430" s="216" t="str">
        <f t="shared" si="12"/>
        <v>Rural areas / thinly-populated area</v>
      </c>
      <c r="D430" s="216"/>
      <c r="E430" s="216"/>
      <c r="F430" s="216"/>
      <c r="L430" s="216">
        <v>30834</v>
      </c>
      <c r="M430" s="216">
        <v>310</v>
      </c>
      <c r="N430" s="216" t="str">
        <f t="shared" si="13"/>
        <v>Rural area surrounding centres (central)</v>
      </c>
      <c r="O430" s="216"/>
      <c r="P430" s="216"/>
      <c r="Q430" s="216" t="s">
        <v>170</v>
      </c>
      <c r="R430" s="216" t="s">
        <v>171</v>
      </c>
      <c r="S430" s="216"/>
      <c r="T430" s="216"/>
    </row>
    <row r="431" spans="1:20">
      <c r="A431" s="216">
        <v>30835</v>
      </c>
      <c r="B431" s="216">
        <v>3</v>
      </c>
      <c r="C431" s="216" t="str">
        <f t="shared" si="12"/>
        <v>Rural areas / thinly-populated area</v>
      </c>
      <c r="D431" s="216"/>
      <c r="E431" s="216"/>
      <c r="F431" s="216"/>
      <c r="L431" s="216">
        <v>30835</v>
      </c>
      <c r="M431" s="216">
        <v>330</v>
      </c>
      <c r="N431" s="216" t="str">
        <f t="shared" si="13"/>
        <v>Rural area surrounding centres (peripheral)</v>
      </c>
      <c r="O431" s="216"/>
      <c r="P431" s="216"/>
      <c r="Q431" s="216" t="s">
        <v>170</v>
      </c>
      <c r="R431" s="216" t="s">
        <v>171</v>
      </c>
      <c r="S431" s="216"/>
      <c r="T431" s="216"/>
    </row>
    <row r="432" spans="1:20">
      <c r="A432" s="216">
        <v>30836</v>
      </c>
      <c r="B432" s="216">
        <v>3</v>
      </c>
      <c r="C432" s="216" t="str">
        <f t="shared" si="12"/>
        <v>Rural areas / thinly-populated area</v>
      </c>
      <c r="D432" s="216"/>
      <c r="E432" s="216"/>
      <c r="F432" s="216"/>
      <c r="L432" s="216">
        <v>30836</v>
      </c>
      <c r="M432" s="216">
        <v>310</v>
      </c>
      <c r="N432" s="216" t="str">
        <f t="shared" si="13"/>
        <v>Rural area surrounding centres (central)</v>
      </c>
      <c r="O432" s="216"/>
      <c r="P432" s="216"/>
      <c r="Q432" s="216" t="s">
        <v>170</v>
      </c>
      <c r="R432" s="216" t="s">
        <v>171</v>
      </c>
      <c r="S432" s="216"/>
      <c r="T432" s="216"/>
    </row>
    <row r="433" spans="1:20">
      <c r="A433" s="216">
        <v>30838</v>
      </c>
      <c r="B433" s="216">
        <v>3</v>
      </c>
      <c r="C433" s="216" t="str">
        <f t="shared" si="12"/>
        <v>Rural areas / thinly-populated area</v>
      </c>
      <c r="D433" s="216"/>
      <c r="E433" s="216"/>
      <c r="F433" s="216"/>
      <c r="L433" s="216">
        <v>30838</v>
      </c>
      <c r="M433" s="216">
        <v>320</v>
      </c>
      <c r="N433" s="216" t="str">
        <f t="shared" si="13"/>
        <v>Rural area surrounding centres (intermediate)</v>
      </c>
      <c r="O433" s="216"/>
      <c r="P433" s="216"/>
      <c r="Q433" s="216" t="s">
        <v>170</v>
      </c>
      <c r="R433" s="216" t="s">
        <v>171</v>
      </c>
      <c r="S433" s="216"/>
      <c r="T433" s="216"/>
    </row>
    <row r="434" spans="1:20">
      <c r="A434" s="216">
        <v>30841</v>
      </c>
      <c r="B434" s="216">
        <v>3</v>
      </c>
      <c r="C434" s="216" t="str">
        <f t="shared" si="12"/>
        <v>Rural areas / thinly-populated area</v>
      </c>
      <c r="D434" s="216"/>
      <c r="E434" s="216"/>
      <c r="F434" s="216"/>
      <c r="L434" s="216">
        <v>30841</v>
      </c>
      <c r="M434" s="216">
        <v>330</v>
      </c>
      <c r="N434" s="216" t="str">
        <f t="shared" si="13"/>
        <v>Rural area surrounding centres (peripheral)</v>
      </c>
      <c r="O434" s="216"/>
      <c r="P434" s="216"/>
      <c r="Q434" s="216" t="s">
        <v>170</v>
      </c>
      <c r="R434" s="216" t="s">
        <v>171</v>
      </c>
      <c r="S434" s="216"/>
      <c r="T434" s="216"/>
    </row>
    <row r="435" spans="1:20">
      <c r="A435" s="216">
        <v>30842</v>
      </c>
      <c r="B435" s="216">
        <v>3</v>
      </c>
      <c r="C435" s="216" t="str">
        <f t="shared" si="12"/>
        <v>Rural areas / thinly-populated area</v>
      </c>
      <c r="D435" s="216"/>
      <c r="E435" s="216"/>
      <c r="F435" s="216"/>
      <c r="L435" s="216">
        <v>30842</v>
      </c>
      <c r="M435" s="216">
        <v>310</v>
      </c>
      <c r="N435" s="216" t="str">
        <f t="shared" si="13"/>
        <v>Rural area surrounding centres (central)</v>
      </c>
      <c r="O435" s="216"/>
      <c r="P435" s="216"/>
      <c r="Q435" s="216" t="s">
        <v>170</v>
      </c>
      <c r="R435" s="216" t="s">
        <v>171</v>
      </c>
      <c r="S435" s="216"/>
      <c r="T435" s="216"/>
    </row>
    <row r="436" spans="1:20">
      <c r="A436" s="216">
        <v>30844</v>
      </c>
      <c r="B436" s="216">
        <v>3</v>
      </c>
      <c r="C436" s="216" t="str">
        <f t="shared" si="12"/>
        <v>Rural areas / thinly-populated area</v>
      </c>
      <c r="D436" s="216"/>
      <c r="E436" s="216"/>
      <c r="F436" s="216"/>
      <c r="L436" s="216">
        <v>30844</v>
      </c>
      <c r="M436" s="216">
        <v>310</v>
      </c>
      <c r="N436" s="216" t="str">
        <f t="shared" si="13"/>
        <v>Rural area surrounding centres (central)</v>
      </c>
      <c r="O436" s="216"/>
      <c r="P436" s="216"/>
      <c r="Q436" s="216" t="s">
        <v>170</v>
      </c>
      <c r="R436" s="216" t="s">
        <v>171</v>
      </c>
      <c r="S436" s="216"/>
      <c r="T436" s="216"/>
    </row>
    <row r="437" spans="1:20">
      <c r="A437" s="216">
        <v>30845</v>
      </c>
      <c r="B437" s="216">
        <v>3</v>
      </c>
      <c r="C437" s="216" t="str">
        <f t="shared" si="12"/>
        <v>Rural areas / thinly-populated area</v>
      </c>
      <c r="D437" s="216"/>
      <c r="E437" s="216"/>
      <c r="F437" s="216"/>
      <c r="L437" s="216">
        <v>30845</v>
      </c>
      <c r="M437" s="216">
        <v>330</v>
      </c>
      <c r="N437" s="216" t="str">
        <f t="shared" si="13"/>
        <v>Rural area surrounding centres (peripheral)</v>
      </c>
      <c r="O437" s="216"/>
      <c r="P437" s="216"/>
      <c r="Q437" s="216" t="s">
        <v>170</v>
      </c>
      <c r="R437" s="216" t="s">
        <v>171</v>
      </c>
      <c r="S437" s="216"/>
      <c r="T437" s="216"/>
    </row>
    <row r="438" spans="1:20">
      <c r="A438" s="216">
        <v>30846</v>
      </c>
      <c r="B438" s="216">
        <v>3</v>
      </c>
      <c r="C438" s="216" t="str">
        <f t="shared" si="12"/>
        <v>Rural areas / thinly-populated area</v>
      </c>
      <c r="D438" s="216"/>
      <c r="E438" s="216"/>
      <c r="F438" s="216"/>
      <c r="L438" s="216">
        <v>30846</v>
      </c>
      <c r="M438" s="216">
        <v>310</v>
      </c>
      <c r="N438" s="216" t="str">
        <f t="shared" si="13"/>
        <v>Rural area surrounding centres (central)</v>
      </c>
      <c r="O438" s="216"/>
      <c r="P438" s="216"/>
      <c r="Q438" s="216" t="s">
        <v>170</v>
      </c>
      <c r="R438" s="216" t="s">
        <v>171</v>
      </c>
      <c r="S438" s="216"/>
      <c r="T438" s="216"/>
    </row>
    <row r="439" spans="1:20">
      <c r="A439" s="216">
        <v>30848</v>
      </c>
      <c r="B439" s="216">
        <v>3</v>
      </c>
      <c r="C439" s="216" t="str">
        <f t="shared" si="12"/>
        <v>Rural areas / thinly-populated area</v>
      </c>
      <c r="D439" s="216"/>
      <c r="E439" s="216"/>
      <c r="F439" s="216"/>
      <c r="L439" s="216">
        <v>30848</v>
      </c>
      <c r="M439" s="216">
        <v>320</v>
      </c>
      <c r="N439" s="216" t="str">
        <f t="shared" si="13"/>
        <v>Rural area surrounding centres (intermediate)</v>
      </c>
      <c r="O439" s="216"/>
      <c r="P439" s="216"/>
      <c r="Q439" s="216" t="s">
        <v>170</v>
      </c>
      <c r="R439" s="216" t="s">
        <v>171</v>
      </c>
      <c r="S439" s="216"/>
      <c r="T439" s="216"/>
    </row>
    <row r="440" spans="1:20">
      <c r="A440" s="216">
        <v>30849</v>
      </c>
      <c r="B440" s="216">
        <v>3</v>
      </c>
      <c r="C440" s="216" t="str">
        <f t="shared" si="12"/>
        <v>Rural areas / thinly-populated area</v>
      </c>
      <c r="D440" s="216"/>
      <c r="E440" s="216"/>
      <c r="F440" s="216"/>
      <c r="L440" s="216">
        <v>30849</v>
      </c>
      <c r="M440" s="216">
        <v>310</v>
      </c>
      <c r="N440" s="216" t="str">
        <f t="shared" si="13"/>
        <v>Rural area surrounding centres (central)</v>
      </c>
      <c r="O440" s="216"/>
      <c r="P440" s="216"/>
      <c r="Q440" s="216" t="s">
        <v>170</v>
      </c>
      <c r="R440" s="216" t="s">
        <v>171</v>
      </c>
      <c r="S440" s="216"/>
      <c r="T440" s="216"/>
    </row>
    <row r="441" spans="1:20">
      <c r="A441" s="216">
        <v>30850</v>
      </c>
      <c r="B441" s="216">
        <v>3</v>
      </c>
      <c r="C441" s="216" t="str">
        <f t="shared" si="12"/>
        <v>Rural areas / thinly-populated area</v>
      </c>
      <c r="D441" s="216"/>
      <c r="E441" s="216"/>
      <c r="F441" s="216"/>
      <c r="L441" s="216">
        <v>30850</v>
      </c>
      <c r="M441" s="216">
        <v>330</v>
      </c>
      <c r="N441" s="216" t="str">
        <f t="shared" si="13"/>
        <v>Rural area surrounding centres (peripheral)</v>
      </c>
      <c r="O441" s="216"/>
      <c r="P441" s="216"/>
      <c r="Q441" s="216" t="s">
        <v>170</v>
      </c>
      <c r="R441" s="216" t="s">
        <v>171</v>
      </c>
      <c r="S441" s="216"/>
      <c r="T441" s="216"/>
    </row>
    <row r="442" spans="1:20">
      <c r="A442" s="216">
        <v>30852</v>
      </c>
      <c r="B442" s="216">
        <v>3</v>
      </c>
      <c r="C442" s="216" t="str">
        <f t="shared" si="12"/>
        <v>Rural areas / thinly-populated area</v>
      </c>
      <c r="D442" s="216"/>
      <c r="E442" s="216"/>
      <c r="F442" s="216"/>
      <c r="L442" s="216">
        <v>30852</v>
      </c>
      <c r="M442" s="216">
        <v>320</v>
      </c>
      <c r="N442" s="216" t="str">
        <f t="shared" si="13"/>
        <v>Rural area surrounding centres (intermediate)</v>
      </c>
      <c r="O442" s="216"/>
      <c r="P442" s="216"/>
      <c r="Q442" s="216" t="s">
        <v>170</v>
      </c>
      <c r="R442" s="216" t="s">
        <v>171</v>
      </c>
      <c r="S442" s="216"/>
      <c r="T442" s="216"/>
    </row>
    <row r="443" spans="1:20">
      <c r="A443" s="216">
        <v>30854</v>
      </c>
      <c r="B443" s="216">
        <v>3</v>
      </c>
      <c r="C443" s="216" t="str">
        <f t="shared" si="12"/>
        <v>Rural areas / thinly-populated area</v>
      </c>
      <c r="D443" s="216"/>
      <c r="E443" s="216"/>
      <c r="F443" s="216"/>
      <c r="L443" s="216">
        <v>30854</v>
      </c>
      <c r="M443" s="216">
        <v>330</v>
      </c>
      <c r="N443" s="216" t="str">
        <f t="shared" si="13"/>
        <v>Rural area surrounding centres (peripheral)</v>
      </c>
      <c r="O443" s="216"/>
      <c r="P443" s="216"/>
      <c r="Q443" s="216" t="s">
        <v>170</v>
      </c>
      <c r="R443" s="216" t="s">
        <v>171</v>
      </c>
      <c r="S443" s="216"/>
      <c r="T443" s="216"/>
    </row>
    <row r="444" spans="1:20">
      <c r="A444" s="216">
        <v>30856</v>
      </c>
      <c r="B444" s="216">
        <v>2</v>
      </c>
      <c r="C444" s="216" t="str">
        <f t="shared" si="12"/>
        <v>Towns and suburbs / intermediate density area</v>
      </c>
      <c r="D444" s="216"/>
      <c r="E444" s="216"/>
      <c r="F444" s="216"/>
      <c r="L444" s="216">
        <v>30856</v>
      </c>
      <c r="M444" s="216">
        <v>310</v>
      </c>
      <c r="N444" s="216" t="str">
        <f t="shared" si="13"/>
        <v>Rural area surrounding centres (central)</v>
      </c>
      <c r="O444" s="216"/>
      <c r="P444" s="216"/>
      <c r="Q444" s="216" t="s">
        <v>170</v>
      </c>
      <c r="R444" s="216" t="s">
        <v>171</v>
      </c>
      <c r="S444" s="216"/>
      <c r="T444" s="216"/>
    </row>
    <row r="445" spans="1:20">
      <c r="A445" s="216">
        <v>30857</v>
      </c>
      <c r="B445" s="216">
        <v>3</v>
      </c>
      <c r="C445" s="216" t="str">
        <f t="shared" si="12"/>
        <v>Rural areas / thinly-populated area</v>
      </c>
      <c r="D445" s="216"/>
      <c r="E445" s="216"/>
      <c r="F445" s="216"/>
      <c r="L445" s="216">
        <v>30857</v>
      </c>
      <c r="M445" s="216">
        <v>320</v>
      </c>
      <c r="N445" s="216" t="str">
        <f t="shared" si="13"/>
        <v>Rural area surrounding centres (intermediate)</v>
      </c>
      <c r="O445" s="216"/>
      <c r="P445" s="216"/>
      <c r="Q445" s="216" t="s">
        <v>170</v>
      </c>
      <c r="R445" s="216" t="s">
        <v>171</v>
      </c>
      <c r="S445" s="216"/>
      <c r="T445" s="216"/>
    </row>
    <row r="446" spans="1:20">
      <c r="A446" s="216">
        <v>30858</v>
      </c>
      <c r="B446" s="216">
        <v>3</v>
      </c>
      <c r="C446" s="216" t="str">
        <f t="shared" si="12"/>
        <v>Rural areas / thinly-populated area</v>
      </c>
      <c r="D446" s="216"/>
      <c r="E446" s="216"/>
      <c r="F446" s="216"/>
      <c r="L446" s="216">
        <v>30858</v>
      </c>
      <c r="M446" s="216">
        <v>310</v>
      </c>
      <c r="N446" s="216" t="str">
        <f t="shared" si="13"/>
        <v>Rural area surrounding centres (central)</v>
      </c>
      <c r="O446" s="216"/>
      <c r="P446" s="216"/>
      <c r="Q446" s="216" t="s">
        <v>170</v>
      </c>
      <c r="R446" s="216" t="s">
        <v>171</v>
      </c>
      <c r="S446" s="216"/>
      <c r="T446" s="216"/>
    </row>
    <row r="447" spans="1:20">
      <c r="A447" s="216">
        <v>30859</v>
      </c>
      <c r="B447" s="216">
        <v>3</v>
      </c>
      <c r="C447" s="216" t="str">
        <f t="shared" si="12"/>
        <v>Rural areas / thinly-populated area</v>
      </c>
      <c r="D447" s="216"/>
      <c r="E447" s="216"/>
      <c r="F447" s="216"/>
      <c r="L447" s="216">
        <v>30859</v>
      </c>
      <c r="M447" s="216">
        <v>330</v>
      </c>
      <c r="N447" s="216" t="str">
        <f t="shared" si="13"/>
        <v>Rural area surrounding centres (peripheral)</v>
      </c>
      <c r="O447" s="216"/>
      <c r="P447" s="216"/>
      <c r="Q447" s="216" t="s">
        <v>170</v>
      </c>
      <c r="R447" s="216" t="s">
        <v>171</v>
      </c>
      <c r="S447" s="216"/>
      <c r="T447" s="216"/>
    </row>
    <row r="448" spans="1:20">
      <c r="A448" s="216">
        <v>30860</v>
      </c>
      <c r="B448" s="216">
        <v>3</v>
      </c>
      <c r="C448" s="216" t="str">
        <f t="shared" si="12"/>
        <v>Rural areas / thinly-populated area</v>
      </c>
      <c r="D448" s="216"/>
      <c r="E448" s="216"/>
      <c r="F448" s="216"/>
      <c r="L448" s="216">
        <v>30860</v>
      </c>
      <c r="M448" s="216">
        <v>320</v>
      </c>
      <c r="N448" s="216" t="str">
        <f t="shared" si="13"/>
        <v>Rural area surrounding centres (intermediate)</v>
      </c>
      <c r="O448" s="216"/>
      <c r="P448" s="216"/>
      <c r="Q448" s="216" t="s">
        <v>170</v>
      </c>
      <c r="R448" s="216" t="s">
        <v>171</v>
      </c>
      <c r="S448" s="216"/>
      <c r="T448" s="216"/>
    </row>
    <row r="449" spans="1:20">
      <c r="A449" s="216">
        <v>30863</v>
      </c>
      <c r="B449" s="216">
        <v>3</v>
      </c>
      <c r="C449" s="216" t="str">
        <f t="shared" si="12"/>
        <v>Rural areas / thinly-populated area</v>
      </c>
      <c r="D449" s="216"/>
      <c r="E449" s="216"/>
      <c r="F449" s="216"/>
      <c r="L449" s="216">
        <v>30863</v>
      </c>
      <c r="M449" s="216">
        <v>320</v>
      </c>
      <c r="N449" s="216" t="str">
        <f t="shared" si="13"/>
        <v>Rural area surrounding centres (intermediate)</v>
      </c>
      <c r="O449" s="216"/>
      <c r="P449" s="216"/>
      <c r="Q449" s="216" t="s">
        <v>170</v>
      </c>
      <c r="R449" s="216" t="s">
        <v>171</v>
      </c>
      <c r="S449" s="216"/>
      <c r="T449" s="216"/>
    </row>
    <row r="450" spans="1:20">
      <c r="A450" s="216">
        <v>30865</v>
      </c>
      <c r="B450" s="216">
        <v>3</v>
      </c>
      <c r="C450" s="216" t="str">
        <f t="shared" si="12"/>
        <v>Rural areas / thinly-populated area</v>
      </c>
      <c r="D450" s="216"/>
      <c r="E450" s="216"/>
      <c r="F450" s="216"/>
      <c r="L450" s="216">
        <v>30865</v>
      </c>
      <c r="M450" s="216">
        <v>320</v>
      </c>
      <c r="N450" s="216" t="str">
        <f t="shared" si="13"/>
        <v>Rural area surrounding centres (intermediate)</v>
      </c>
      <c r="O450" s="216"/>
      <c r="P450" s="216"/>
      <c r="Q450" s="216" t="s">
        <v>170</v>
      </c>
      <c r="R450" s="216" t="s">
        <v>171</v>
      </c>
      <c r="S450" s="216"/>
      <c r="T450" s="216"/>
    </row>
    <row r="451" spans="1:20">
      <c r="A451" s="216">
        <v>30902</v>
      </c>
      <c r="B451" s="216">
        <v>3</v>
      </c>
      <c r="C451" s="216" t="str">
        <f t="shared" si="12"/>
        <v>Rural areas / thinly-populated area</v>
      </c>
      <c r="D451" s="216"/>
      <c r="E451" s="216"/>
      <c r="F451" s="216"/>
      <c r="L451" s="216">
        <v>30902</v>
      </c>
      <c r="M451" s="216">
        <v>420</v>
      </c>
      <c r="N451" s="216" t="str">
        <f t="shared" si="13"/>
        <v>Rural area (intermdiate)</v>
      </c>
      <c r="O451" s="216"/>
      <c r="P451" s="216"/>
      <c r="Q451" s="216"/>
      <c r="R451" s="216"/>
      <c r="S451" s="216"/>
      <c r="T451" s="216"/>
    </row>
    <row r="452" spans="1:20">
      <c r="A452" s="216">
        <v>30903</v>
      </c>
      <c r="B452" s="216">
        <v>3</v>
      </c>
      <c r="C452" s="216" t="str">
        <f t="shared" ref="C452:C515" si="14">VLOOKUP(B452,$F$3:$G$5,2)</f>
        <v>Rural areas / thinly-populated area</v>
      </c>
      <c r="D452" s="216"/>
      <c r="E452" s="216"/>
      <c r="F452" s="216"/>
      <c r="L452" s="216">
        <v>30903</v>
      </c>
      <c r="M452" s="216">
        <v>420</v>
      </c>
      <c r="N452" s="216" t="str">
        <f t="shared" ref="N452:N515" si="15">VLOOKUP(M452,$U$3:$V$13,2)</f>
        <v>Rural area (intermdiate)</v>
      </c>
      <c r="O452" s="216"/>
      <c r="P452" s="216"/>
      <c r="Q452" s="216"/>
      <c r="R452" s="216"/>
      <c r="S452" s="216"/>
      <c r="T452" s="216"/>
    </row>
    <row r="453" spans="1:20">
      <c r="A453" s="216">
        <v>30904</v>
      </c>
      <c r="B453" s="216">
        <v>3</v>
      </c>
      <c r="C453" s="216" t="str">
        <f t="shared" si="14"/>
        <v>Rural areas / thinly-populated area</v>
      </c>
      <c r="D453" s="216"/>
      <c r="E453" s="216"/>
      <c r="F453" s="216"/>
      <c r="L453" s="216">
        <v>30904</v>
      </c>
      <c r="M453" s="216">
        <v>430</v>
      </c>
      <c r="N453" s="216" t="str">
        <f t="shared" si="15"/>
        <v>Rural area (peripheral)</v>
      </c>
      <c r="O453" s="216"/>
      <c r="P453" s="216"/>
      <c r="Q453" s="216"/>
      <c r="R453" s="216"/>
      <c r="S453" s="216"/>
      <c r="T453" s="216"/>
    </row>
    <row r="454" spans="1:20">
      <c r="A454" s="216">
        <v>30906</v>
      </c>
      <c r="B454" s="216">
        <v>3</v>
      </c>
      <c r="C454" s="216" t="str">
        <f t="shared" si="14"/>
        <v>Rural areas / thinly-populated area</v>
      </c>
      <c r="D454" s="216"/>
      <c r="E454" s="216"/>
      <c r="F454" s="216"/>
      <c r="L454" s="216">
        <v>30906</v>
      </c>
      <c r="M454" s="216">
        <v>430</v>
      </c>
      <c r="N454" s="216" t="str">
        <f t="shared" si="15"/>
        <v>Rural area (peripheral)</v>
      </c>
      <c r="O454" s="216"/>
      <c r="P454" s="216"/>
      <c r="Q454" s="216"/>
      <c r="R454" s="216"/>
      <c r="S454" s="216"/>
      <c r="T454" s="216"/>
    </row>
    <row r="455" spans="1:20">
      <c r="A455" s="216">
        <v>30908</v>
      </c>
      <c r="B455" s="216">
        <v>2</v>
      </c>
      <c r="C455" s="216" t="str">
        <f t="shared" si="14"/>
        <v>Towns and suburbs / intermediate density area</v>
      </c>
      <c r="D455" s="216"/>
      <c r="E455" s="216"/>
      <c r="F455" s="216"/>
      <c r="L455" s="216">
        <v>30908</v>
      </c>
      <c r="M455" s="216">
        <v>220</v>
      </c>
      <c r="N455" s="216" t="str">
        <f t="shared" si="15"/>
        <v>Regional centres  (intermediate)</v>
      </c>
      <c r="O455" s="216" t="s">
        <v>217</v>
      </c>
      <c r="P455" s="216" t="s">
        <v>218</v>
      </c>
      <c r="Q455" s="216"/>
      <c r="R455" s="216"/>
      <c r="S455" s="216"/>
      <c r="T455" s="216"/>
    </row>
    <row r="456" spans="1:20">
      <c r="A456" s="216">
        <v>30909</v>
      </c>
      <c r="B456" s="216">
        <v>3</v>
      </c>
      <c r="C456" s="216" t="str">
        <f t="shared" si="14"/>
        <v>Rural areas / thinly-populated area</v>
      </c>
      <c r="D456" s="216"/>
      <c r="E456" s="216"/>
      <c r="F456" s="216"/>
      <c r="L456" s="216">
        <v>30909</v>
      </c>
      <c r="M456" s="216">
        <v>320</v>
      </c>
      <c r="N456" s="216" t="str">
        <f t="shared" si="15"/>
        <v>Rural area surrounding centres (intermediate)</v>
      </c>
      <c r="O456" s="216"/>
      <c r="P456" s="216"/>
      <c r="Q456" s="216" t="s">
        <v>217</v>
      </c>
      <c r="R456" s="216" t="s">
        <v>218</v>
      </c>
      <c r="S456" s="216"/>
      <c r="T456" s="216"/>
    </row>
    <row r="457" spans="1:20">
      <c r="A457" s="216">
        <v>30910</v>
      </c>
      <c r="B457" s="216">
        <v>3</v>
      </c>
      <c r="C457" s="216" t="str">
        <f t="shared" si="14"/>
        <v>Rural areas / thinly-populated area</v>
      </c>
      <c r="D457" s="216"/>
      <c r="E457" s="216"/>
      <c r="F457" s="216"/>
      <c r="L457" s="216">
        <v>30910</v>
      </c>
      <c r="M457" s="216">
        <v>430</v>
      </c>
      <c r="N457" s="216" t="str">
        <f t="shared" si="15"/>
        <v>Rural area (peripheral)</v>
      </c>
      <c r="O457" s="216"/>
      <c r="P457" s="216"/>
      <c r="Q457" s="216"/>
      <c r="R457" s="216"/>
      <c r="S457" s="216"/>
      <c r="T457" s="216"/>
    </row>
    <row r="458" spans="1:20">
      <c r="A458" s="216">
        <v>30912</v>
      </c>
      <c r="B458" s="216">
        <v>3</v>
      </c>
      <c r="C458" s="216" t="str">
        <f t="shared" si="14"/>
        <v>Rural areas / thinly-populated area</v>
      </c>
      <c r="D458" s="216"/>
      <c r="E458" s="216"/>
      <c r="F458" s="216"/>
      <c r="L458" s="216">
        <v>30912</v>
      </c>
      <c r="M458" s="216">
        <v>420</v>
      </c>
      <c r="N458" s="216" t="str">
        <f t="shared" si="15"/>
        <v>Rural area (intermdiate)</v>
      </c>
      <c r="O458" s="216"/>
      <c r="P458" s="216"/>
      <c r="Q458" s="216"/>
      <c r="R458" s="216"/>
      <c r="S458" s="216"/>
      <c r="T458" s="216"/>
    </row>
    <row r="459" spans="1:20">
      <c r="A459" s="216">
        <v>30913</v>
      </c>
      <c r="B459" s="216">
        <v>3</v>
      </c>
      <c r="C459" s="216" t="str">
        <f t="shared" si="14"/>
        <v>Rural areas / thinly-populated area</v>
      </c>
      <c r="D459" s="216"/>
      <c r="E459" s="216"/>
      <c r="F459" s="216"/>
      <c r="L459" s="216">
        <v>30913</v>
      </c>
      <c r="M459" s="216">
        <v>430</v>
      </c>
      <c r="N459" s="216" t="str">
        <f t="shared" si="15"/>
        <v>Rural area (peripheral)</v>
      </c>
      <c r="O459" s="216"/>
      <c r="P459" s="216"/>
      <c r="Q459" s="216"/>
      <c r="R459" s="216"/>
      <c r="S459" s="216">
        <v>1</v>
      </c>
      <c r="T459" s="216"/>
    </row>
    <row r="460" spans="1:20">
      <c r="A460" s="216">
        <v>30915</v>
      </c>
      <c r="B460" s="216">
        <v>3</v>
      </c>
      <c r="C460" s="216" t="str">
        <f t="shared" si="14"/>
        <v>Rural areas / thinly-populated area</v>
      </c>
      <c r="D460" s="216"/>
      <c r="E460" s="216"/>
      <c r="F460" s="216"/>
      <c r="L460" s="216">
        <v>30915</v>
      </c>
      <c r="M460" s="216">
        <v>430</v>
      </c>
      <c r="N460" s="216" t="str">
        <f t="shared" si="15"/>
        <v>Rural area (peripheral)</v>
      </c>
      <c r="O460" s="216"/>
      <c r="P460" s="216"/>
      <c r="Q460" s="216"/>
      <c r="R460" s="216"/>
      <c r="S460" s="216"/>
      <c r="T460" s="216"/>
    </row>
    <row r="461" spans="1:20">
      <c r="A461" s="216">
        <v>30916</v>
      </c>
      <c r="B461" s="216">
        <v>3</v>
      </c>
      <c r="C461" s="216" t="str">
        <f t="shared" si="14"/>
        <v>Rural areas / thinly-populated area</v>
      </c>
      <c r="D461" s="216"/>
      <c r="E461" s="216"/>
      <c r="F461" s="216"/>
      <c r="L461" s="216">
        <v>30916</v>
      </c>
      <c r="M461" s="216">
        <v>420</v>
      </c>
      <c r="N461" s="216" t="str">
        <f t="shared" si="15"/>
        <v>Rural area (intermdiate)</v>
      </c>
      <c r="O461" s="216"/>
      <c r="P461" s="216"/>
      <c r="Q461" s="216"/>
      <c r="R461" s="216"/>
      <c r="S461" s="216"/>
      <c r="T461" s="216"/>
    </row>
    <row r="462" spans="1:20">
      <c r="A462" s="216">
        <v>30917</v>
      </c>
      <c r="B462" s="216">
        <v>3</v>
      </c>
      <c r="C462" s="216" t="str">
        <f t="shared" si="14"/>
        <v>Rural areas / thinly-populated area</v>
      </c>
      <c r="D462" s="216"/>
      <c r="E462" s="216"/>
      <c r="F462" s="216"/>
      <c r="L462" s="216">
        <v>30917</v>
      </c>
      <c r="M462" s="216">
        <v>420</v>
      </c>
      <c r="N462" s="216" t="str">
        <f t="shared" si="15"/>
        <v>Rural area (intermdiate)</v>
      </c>
      <c r="O462" s="216"/>
      <c r="P462" s="216"/>
      <c r="Q462" s="216"/>
      <c r="R462" s="216"/>
      <c r="S462" s="216"/>
      <c r="T462" s="216"/>
    </row>
    <row r="463" spans="1:20">
      <c r="A463" s="216">
        <v>30920</v>
      </c>
      <c r="B463" s="216">
        <v>3</v>
      </c>
      <c r="C463" s="216" t="str">
        <f t="shared" si="14"/>
        <v>Rural areas / thinly-populated area</v>
      </c>
      <c r="D463" s="216"/>
      <c r="E463" s="216"/>
      <c r="F463" s="216"/>
      <c r="L463" s="216">
        <v>30920</v>
      </c>
      <c r="M463" s="216">
        <v>420</v>
      </c>
      <c r="N463" s="216" t="str">
        <f t="shared" si="15"/>
        <v>Rural area (intermdiate)</v>
      </c>
      <c r="O463" s="216"/>
      <c r="P463" s="216"/>
      <c r="Q463" s="216"/>
      <c r="R463" s="216"/>
      <c r="S463" s="216"/>
      <c r="T463" s="216"/>
    </row>
    <row r="464" spans="1:20">
      <c r="A464" s="216">
        <v>30921</v>
      </c>
      <c r="B464" s="216">
        <v>3</v>
      </c>
      <c r="C464" s="216" t="str">
        <f t="shared" si="14"/>
        <v>Rural areas / thinly-populated area</v>
      </c>
      <c r="D464" s="216"/>
      <c r="E464" s="216"/>
      <c r="F464" s="216"/>
      <c r="L464" s="216">
        <v>30921</v>
      </c>
      <c r="M464" s="216">
        <v>420</v>
      </c>
      <c r="N464" s="216" t="str">
        <f t="shared" si="15"/>
        <v>Rural area (intermdiate)</v>
      </c>
      <c r="O464" s="216"/>
      <c r="P464" s="216"/>
      <c r="Q464" s="216"/>
      <c r="R464" s="216"/>
      <c r="S464" s="216"/>
      <c r="T464" s="216"/>
    </row>
    <row r="465" spans="1:20">
      <c r="A465" s="216">
        <v>30925</v>
      </c>
      <c r="B465" s="216">
        <v>3</v>
      </c>
      <c r="C465" s="216" t="str">
        <f t="shared" si="14"/>
        <v>Rural areas / thinly-populated area</v>
      </c>
      <c r="D465" s="216"/>
      <c r="E465" s="216"/>
      <c r="F465" s="216"/>
      <c r="L465" s="216">
        <v>30925</v>
      </c>
      <c r="M465" s="216">
        <v>430</v>
      </c>
      <c r="N465" s="216" t="str">
        <f t="shared" si="15"/>
        <v>Rural area (peripheral)</v>
      </c>
      <c r="O465" s="216"/>
      <c r="P465" s="216"/>
      <c r="Q465" s="216"/>
      <c r="R465" s="216"/>
      <c r="S465" s="216"/>
      <c r="T465" s="216"/>
    </row>
    <row r="466" spans="1:20">
      <c r="A466" s="216">
        <v>30929</v>
      </c>
      <c r="B466" s="216">
        <v>3</v>
      </c>
      <c r="C466" s="216" t="str">
        <f t="shared" si="14"/>
        <v>Rural areas / thinly-populated area</v>
      </c>
      <c r="D466" s="216"/>
      <c r="E466" s="216"/>
      <c r="F466" s="216"/>
      <c r="L466" s="216">
        <v>30929</v>
      </c>
      <c r="M466" s="216">
        <v>430</v>
      </c>
      <c r="N466" s="216" t="str">
        <f t="shared" si="15"/>
        <v>Rural area (peripheral)</v>
      </c>
      <c r="O466" s="216"/>
      <c r="P466" s="216"/>
      <c r="Q466" s="216"/>
      <c r="R466" s="216"/>
      <c r="S466" s="216"/>
      <c r="T466" s="216"/>
    </row>
    <row r="467" spans="1:20">
      <c r="A467" s="216">
        <v>30932</v>
      </c>
      <c r="B467" s="216">
        <v>3</v>
      </c>
      <c r="C467" s="216" t="str">
        <f t="shared" si="14"/>
        <v>Rural areas / thinly-populated area</v>
      </c>
      <c r="D467" s="216"/>
      <c r="E467" s="216"/>
      <c r="F467" s="216"/>
      <c r="L467" s="216">
        <v>30932</v>
      </c>
      <c r="M467" s="216">
        <v>420</v>
      </c>
      <c r="N467" s="216" t="str">
        <f t="shared" si="15"/>
        <v>Rural area (intermdiate)</v>
      </c>
      <c r="O467" s="216"/>
      <c r="P467" s="216"/>
      <c r="Q467" s="216"/>
      <c r="R467" s="216"/>
      <c r="S467" s="216"/>
      <c r="T467" s="216"/>
    </row>
    <row r="468" spans="1:20">
      <c r="A468" s="216">
        <v>30935</v>
      </c>
      <c r="B468" s="216">
        <v>3</v>
      </c>
      <c r="C468" s="216" t="str">
        <f t="shared" si="14"/>
        <v>Rural areas / thinly-populated area</v>
      </c>
      <c r="D468" s="216"/>
      <c r="E468" s="216"/>
      <c r="F468" s="216"/>
      <c r="L468" s="216">
        <v>30935</v>
      </c>
      <c r="M468" s="216">
        <v>420</v>
      </c>
      <c r="N468" s="216" t="str">
        <f t="shared" si="15"/>
        <v>Rural area (intermdiate)</v>
      </c>
      <c r="O468" s="216"/>
      <c r="P468" s="216"/>
      <c r="Q468" s="216"/>
      <c r="R468" s="216"/>
      <c r="S468" s="216"/>
      <c r="T468" s="216"/>
    </row>
    <row r="469" spans="1:20">
      <c r="A469" s="216">
        <v>30939</v>
      </c>
      <c r="B469" s="216">
        <v>3</v>
      </c>
      <c r="C469" s="216" t="str">
        <f t="shared" si="14"/>
        <v>Rural areas / thinly-populated area</v>
      </c>
      <c r="D469" s="216"/>
      <c r="E469" s="216"/>
      <c r="F469" s="216"/>
      <c r="L469" s="216">
        <v>30939</v>
      </c>
      <c r="M469" s="216">
        <v>420</v>
      </c>
      <c r="N469" s="216" t="str">
        <f t="shared" si="15"/>
        <v>Rural area (intermdiate)</v>
      </c>
      <c r="O469" s="216"/>
      <c r="P469" s="216"/>
      <c r="Q469" s="216"/>
      <c r="R469" s="216"/>
      <c r="S469" s="216"/>
      <c r="T469" s="216"/>
    </row>
    <row r="470" spans="1:20">
      <c r="A470" s="216">
        <v>30940</v>
      </c>
      <c r="B470" s="216">
        <v>3</v>
      </c>
      <c r="C470" s="216" t="str">
        <f t="shared" si="14"/>
        <v>Rural areas / thinly-populated area</v>
      </c>
      <c r="D470" s="216"/>
      <c r="E470" s="216"/>
      <c r="F470" s="216"/>
      <c r="L470" s="216">
        <v>30940</v>
      </c>
      <c r="M470" s="216">
        <v>320</v>
      </c>
      <c r="N470" s="216" t="str">
        <f t="shared" si="15"/>
        <v>Rural area surrounding centres (intermediate)</v>
      </c>
      <c r="O470" s="216"/>
      <c r="P470" s="216"/>
      <c r="Q470" s="216" t="s">
        <v>217</v>
      </c>
      <c r="R470" s="216" t="s">
        <v>218</v>
      </c>
      <c r="S470" s="216"/>
      <c r="T470" s="216"/>
    </row>
    <row r="471" spans="1:20">
      <c r="A471" s="216">
        <v>30942</v>
      </c>
      <c r="B471" s="216">
        <v>3</v>
      </c>
      <c r="C471" s="216" t="str">
        <f t="shared" si="14"/>
        <v>Rural areas / thinly-populated area</v>
      </c>
      <c r="D471" s="216"/>
      <c r="E471" s="216"/>
      <c r="F471" s="216"/>
      <c r="L471" s="216">
        <v>30942</v>
      </c>
      <c r="M471" s="216">
        <v>420</v>
      </c>
      <c r="N471" s="216" t="str">
        <f t="shared" si="15"/>
        <v>Rural area (intermdiate)</v>
      </c>
      <c r="O471" s="216"/>
      <c r="P471" s="216"/>
      <c r="Q471" s="216"/>
      <c r="R471" s="216"/>
      <c r="S471" s="216"/>
      <c r="T471" s="216"/>
    </row>
    <row r="472" spans="1:20">
      <c r="A472" s="216">
        <v>31001</v>
      </c>
      <c r="B472" s="216">
        <v>3</v>
      </c>
      <c r="C472" s="216" t="str">
        <f t="shared" si="14"/>
        <v>Rural areas / thinly-populated area</v>
      </c>
      <c r="D472" s="216"/>
      <c r="E472" s="216"/>
      <c r="F472" s="216"/>
      <c r="L472" s="216">
        <v>31001</v>
      </c>
      <c r="M472" s="216">
        <v>430</v>
      </c>
      <c r="N472" s="216" t="str">
        <f t="shared" si="15"/>
        <v>Rural area (peripheral)</v>
      </c>
      <c r="O472" s="216"/>
      <c r="P472" s="216"/>
      <c r="Q472" s="216"/>
      <c r="R472" s="216"/>
      <c r="S472" s="216"/>
      <c r="T472" s="216"/>
    </row>
    <row r="473" spans="1:20">
      <c r="A473" s="216">
        <v>31008</v>
      </c>
      <c r="B473" s="216">
        <v>3</v>
      </c>
      <c r="C473" s="216" t="str">
        <f t="shared" si="14"/>
        <v>Rural areas / thinly-populated area</v>
      </c>
      <c r="D473" s="216"/>
      <c r="E473" s="216"/>
      <c r="F473" s="216"/>
      <c r="L473" s="216">
        <v>31008</v>
      </c>
      <c r="M473" s="216">
        <v>310</v>
      </c>
      <c r="N473" s="216" t="str">
        <f t="shared" si="15"/>
        <v>Rural area surrounding centres (central)</v>
      </c>
      <c r="O473" s="216"/>
      <c r="P473" s="216"/>
      <c r="Q473" s="216" t="s">
        <v>170</v>
      </c>
      <c r="R473" s="216" t="s">
        <v>171</v>
      </c>
      <c r="S473" s="216"/>
      <c r="T473" s="216"/>
    </row>
    <row r="474" spans="1:20">
      <c r="A474" s="216">
        <v>31009</v>
      </c>
      <c r="B474" s="216">
        <v>3</v>
      </c>
      <c r="C474" s="216" t="str">
        <f t="shared" si="14"/>
        <v>Rural areas / thinly-populated area</v>
      </c>
      <c r="D474" s="216"/>
      <c r="E474" s="216"/>
      <c r="F474" s="216"/>
      <c r="L474" s="216">
        <v>31009</v>
      </c>
      <c r="M474" s="216">
        <v>410</v>
      </c>
      <c r="N474" s="216" t="str">
        <f t="shared" si="15"/>
        <v>Rural area (central)</v>
      </c>
      <c r="O474" s="216"/>
      <c r="P474" s="216"/>
      <c r="Q474" s="216"/>
      <c r="R474" s="216"/>
      <c r="S474" s="216"/>
      <c r="T474" s="216"/>
    </row>
    <row r="475" spans="1:20">
      <c r="A475" s="216">
        <v>31014</v>
      </c>
      <c r="B475" s="216">
        <v>3</v>
      </c>
      <c r="C475" s="216" t="str">
        <f t="shared" si="14"/>
        <v>Rural areas / thinly-populated area</v>
      </c>
      <c r="D475" s="216"/>
      <c r="E475" s="216"/>
      <c r="F475" s="216"/>
      <c r="L475" s="216">
        <v>31014</v>
      </c>
      <c r="M475" s="216">
        <v>420</v>
      </c>
      <c r="N475" s="216" t="str">
        <f t="shared" si="15"/>
        <v>Rural area (intermdiate)</v>
      </c>
      <c r="O475" s="216"/>
      <c r="P475" s="216"/>
      <c r="Q475" s="216"/>
      <c r="R475" s="216"/>
      <c r="S475" s="216"/>
      <c r="T475" s="216"/>
    </row>
    <row r="476" spans="1:20">
      <c r="A476" s="216">
        <v>31015</v>
      </c>
      <c r="B476" s="216">
        <v>3</v>
      </c>
      <c r="C476" s="216" t="str">
        <f t="shared" si="14"/>
        <v>Rural areas / thinly-populated area</v>
      </c>
      <c r="D476" s="216"/>
      <c r="E476" s="216"/>
      <c r="F476" s="216"/>
      <c r="L476" s="216">
        <v>31015</v>
      </c>
      <c r="M476" s="216">
        <v>430</v>
      </c>
      <c r="N476" s="216" t="str">
        <f t="shared" si="15"/>
        <v>Rural area (peripheral)</v>
      </c>
      <c r="O476" s="216"/>
      <c r="P476" s="216"/>
      <c r="Q476" s="216"/>
      <c r="R476" s="216"/>
      <c r="S476" s="216"/>
      <c r="T476" s="216"/>
    </row>
    <row r="477" spans="1:20">
      <c r="A477" s="216">
        <v>31016</v>
      </c>
      <c r="B477" s="216">
        <v>3</v>
      </c>
      <c r="C477" s="216" t="str">
        <f t="shared" si="14"/>
        <v>Rural areas / thinly-populated area</v>
      </c>
      <c r="D477" s="216"/>
      <c r="E477" s="216"/>
      <c r="F477" s="216"/>
      <c r="L477" s="216">
        <v>31016</v>
      </c>
      <c r="M477" s="216">
        <v>430</v>
      </c>
      <c r="N477" s="216" t="str">
        <f t="shared" si="15"/>
        <v>Rural area (peripheral)</v>
      </c>
      <c r="O477" s="216"/>
      <c r="P477" s="216"/>
      <c r="Q477" s="216"/>
      <c r="R477" s="216"/>
      <c r="S477" s="216"/>
      <c r="T477" s="216"/>
    </row>
    <row r="478" spans="1:20">
      <c r="A478" s="216">
        <v>31018</v>
      </c>
      <c r="B478" s="216">
        <v>3</v>
      </c>
      <c r="C478" s="216" t="str">
        <f t="shared" si="14"/>
        <v>Rural areas / thinly-populated area</v>
      </c>
      <c r="D478" s="216"/>
      <c r="E478" s="216"/>
      <c r="F478" s="216"/>
      <c r="L478" s="216">
        <v>31018</v>
      </c>
      <c r="M478" s="216">
        <v>420</v>
      </c>
      <c r="N478" s="216" t="str">
        <f t="shared" si="15"/>
        <v>Rural area (intermdiate)</v>
      </c>
      <c r="O478" s="216"/>
      <c r="P478" s="216"/>
      <c r="Q478" s="216"/>
      <c r="R478" s="216"/>
      <c r="S478" s="216"/>
      <c r="T478" s="216"/>
    </row>
    <row r="479" spans="1:20">
      <c r="A479" s="216">
        <v>31019</v>
      </c>
      <c r="B479" s="216">
        <v>3</v>
      </c>
      <c r="C479" s="216" t="str">
        <f t="shared" si="14"/>
        <v>Rural areas / thinly-populated area</v>
      </c>
      <c r="D479" s="216"/>
      <c r="E479" s="216"/>
      <c r="F479" s="216"/>
      <c r="L479" s="216">
        <v>31019</v>
      </c>
      <c r="M479" s="216">
        <v>310</v>
      </c>
      <c r="N479" s="216" t="str">
        <f t="shared" si="15"/>
        <v>Rural area surrounding centres (central)</v>
      </c>
      <c r="O479" s="216"/>
      <c r="P479" s="216"/>
      <c r="Q479" s="216" t="s">
        <v>170</v>
      </c>
      <c r="R479" s="216" t="s">
        <v>171</v>
      </c>
      <c r="S479" s="216"/>
      <c r="T479" s="216"/>
    </row>
    <row r="480" spans="1:20">
      <c r="A480" s="216">
        <v>31021</v>
      </c>
      <c r="B480" s="216">
        <v>3</v>
      </c>
      <c r="C480" s="216" t="str">
        <f t="shared" si="14"/>
        <v>Rural areas / thinly-populated area</v>
      </c>
      <c r="D480" s="216"/>
      <c r="E480" s="216"/>
      <c r="F480" s="216"/>
      <c r="L480" s="216">
        <v>31021</v>
      </c>
      <c r="M480" s="216">
        <v>410</v>
      </c>
      <c r="N480" s="216" t="str">
        <f t="shared" si="15"/>
        <v>Rural area (central)</v>
      </c>
      <c r="O480" s="216"/>
      <c r="P480" s="216"/>
      <c r="Q480" s="216"/>
      <c r="R480" s="216"/>
      <c r="S480" s="216"/>
      <c r="T480" s="216"/>
    </row>
    <row r="481" spans="1:20">
      <c r="A481" s="216">
        <v>31022</v>
      </c>
      <c r="B481" s="216">
        <v>2</v>
      </c>
      <c r="C481" s="216" t="str">
        <f t="shared" si="14"/>
        <v>Towns and suburbs / intermediate density area</v>
      </c>
      <c r="D481" s="216"/>
      <c r="E481" s="216"/>
      <c r="F481" s="216"/>
      <c r="L481" s="216">
        <v>31022</v>
      </c>
      <c r="M481" s="216">
        <v>210</v>
      </c>
      <c r="N481" s="216" t="str">
        <f t="shared" si="15"/>
        <v>Regional centres (central)</v>
      </c>
      <c r="O481" s="216" t="s">
        <v>219</v>
      </c>
      <c r="P481" s="216" t="s">
        <v>220</v>
      </c>
      <c r="Q481" s="216"/>
      <c r="R481" s="216"/>
      <c r="S481" s="216"/>
      <c r="T481" s="216"/>
    </row>
    <row r="482" spans="1:20">
      <c r="A482" s="216">
        <v>31025</v>
      </c>
      <c r="B482" s="216">
        <v>3</v>
      </c>
      <c r="C482" s="216" t="str">
        <f t="shared" si="14"/>
        <v>Rural areas / thinly-populated area</v>
      </c>
      <c r="D482" s="216"/>
      <c r="E482" s="216"/>
      <c r="F482" s="216"/>
      <c r="L482" s="216">
        <v>31025</v>
      </c>
      <c r="M482" s="216">
        <v>430</v>
      </c>
      <c r="N482" s="216" t="str">
        <f t="shared" si="15"/>
        <v>Rural area (peripheral)</v>
      </c>
      <c r="O482" s="216"/>
      <c r="P482" s="216"/>
      <c r="Q482" s="216"/>
      <c r="R482" s="216"/>
      <c r="S482" s="216"/>
      <c r="T482" s="216"/>
    </row>
    <row r="483" spans="1:20">
      <c r="A483" s="216">
        <v>31026</v>
      </c>
      <c r="B483" s="216">
        <v>3</v>
      </c>
      <c r="C483" s="216" t="str">
        <f t="shared" si="14"/>
        <v>Rural areas / thinly-populated area</v>
      </c>
      <c r="D483" s="216"/>
      <c r="E483" s="216"/>
      <c r="F483" s="216"/>
      <c r="L483" s="216">
        <v>31026</v>
      </c>
      <c r="M483" s="216">
        <v>420</v>
      </c>
      <c r="N483" s="216" t="str">
        <f t="shared" si="15"/>
        <v>Rural area (intermdiate)</v>
      </c>
      <c r="O483" s="216"/>
      <c r="P483" s="216"/>
      <c r="Q483" s="216"/>
      <c r="R483" s="216"/>
      <c r="S483" s="216"/>
      <c r="T483" s="216"/>
    </row>
    <row r="484" spans="1:20">
      <c r="A484" s="216">
        <v>31028</v>
      </c>
      <c r="B484" s="216">
        <v>3</v>
      </c>
      <c r="C484" s="216" t="str">
        <f t="shared" si="14"/>
        <v>Rural areas / thinly-populated area</v>
      </c>
      <c r="D484" s="216"/>
      <c r="E484" s="216"/>
      <c r="F484" s="216"/>
      <c r="L484" s="216">
        <v>31028</v>
      </c>
      <c r="M484" s="216">
        <v>420</v>
      </c>
      <c r="N484" s="216" t="str">
        <f t="shared" si="15"/>
        <v>Rural area (intermdiate)</v>
      </c>
      <c r="O484" s="216"/>
      <c r="P484" s="216"/>
      <c r="Q484" s="216"/>
      <c r="R484" s="216"/>
      <c r="S484" s="216"/>
      <c r="T484" s="216"/>
    </row>
    <row r="485" spans="1:20">
      <c r="A485" s="216">
        <v>31033</v>
      </c>
      <c r="B485" s="216">
        <v>3</v>
      </c>
      <c r="C485" s="216" t="str">
        <f t="shared" si="14"/>
        <v>Rural areas / thinly-populated area</v>
      </c>
      <c r="D485" s="216"/>
      <c r="E485" s="216"/>
      <c r="F485" s="216"/>
      <c r="L485" s="216">
        <v>31033</v>
      </c>
      <c r="M485" s="216">
        <v>420</v>
      </c>
      <c r="N485" s="216" t="str">
        <f t="shared" si="15"/>
        <v>Rural area (intermdiate)</v>
      </c>
      <c r="O485" s="216"/>
      <c r="P485" s="216"/>
      <c r="Q485" s="216"/>
      <c r="R485" s="216"/>
      <c r="S485" s="216"/>
      <c r="T485" s="216"/>
    </row>
    <row r="486" spans="1:20">
      <c r="A486" s="216">
        <v>31035</v>
      </c>
      <c r="B486" s="216">
        <v>3</v>
      </c>
      <c r="C486" s="216" t="str">
        <f t="shared" si="14"/>
        <v>Rural areas / thinly-populated area</v>
      </c>
      <c r="D486" s="216"/>
      <c r="E486" s="216"/>
      <c r="F486" s="216"/>
      <c r="L486" s="216">
        <v>31035</v>
      </c>
      <c r="M486" s="216">
        <v>420</v>
      </c>
      <c r="N486" s="216" t="str">
        <f t="shared" si="15"/>
        <v>Rural area (intermdiate)</v>
      </c>
      <c r="O486" s="216"/>
      <c r="P486" s="216"/>
      <c r="Q486" s="216"/>
      <c r="R486" s="216"/>
      <c r="S486" s="216"/>
      <c r="T486" s="216"/>
    </row>
    <row r="487" spans="1:20">
      <c r="A487" s="216">
        <v>31036</v>
      </c>
      <c r="B487" s="216">
        <v>3</v>
      </c>
      <c r="C487" s="216" t="str">
        <f t="shared" si="14"/>
        <v>Rural areas / thinly-populated area</v>
      </c>
      <c r="D487" s="216"/>
      <c r="E487" s="216"/>
      <c r="F487" s="216"/>
      <c r="L487" s="216">
        <v>31036</v>
      </c>
      <c r="M487" s="216">
        <v>420</v>
      </c>
      <c r="N487" s="216" t="str">
        <f t="shared" si="15"/>
        <v>Rural area (intermdiate)</v>
      </c>
      <c r="O487" s="216"/>
      <c r="P487" s="216"/>
      <c r="Q487" s="216"/>
      <c r="R487" s="216"/>
      <c r="S487" s="216"/>
      <c r="T487" s="216"/>
    </row>
    <row r="488" spans="1:20">
      <c r="A488" s="216">
        <v>31037</v>
      </c>
      <c r="B488" s="216">
        <v>3</v>
      </c>
      <c r="C488" s="216" t="str">
        <f t="shared" si="14"/>
        <v>Rural areas / thinly-populated area</v>
      </c>
      <c r="D488" s="216"/>
      <c r="E488" s="216"/>
      <c r="F488" s="216"/>
      <c r="L488" s="216">
        <v>31037</v>
      </c>
      <c r="M488" s="216">
        <v>430</v>
      </c>
      <c r="N488" s="216" t="str">
        <f t="shared" si="15"/>
        <v>Rural area (peripheral)</v>
      </c>
      <c r="O488" s="216"/>
      <c r="P488" s="216"/>
      <c r="Q488" s="216"/>
      <c r="R488" s="216"/>
      <c r="S488" s="216"/>
      <c r="T488" s="216"/>
    </row>
    <row r="489" spans="1:20">
      <c r="A489" s="216">
        <v>31038</v>
      </c>
      <c r="B489" s="216">
        <v>3</v>
      </c>
      <c r="C489" s="216" t="str">
        <f t="shared" si="14"/>
        <v>Rural areas / thinly-populated area</v>
      </c>
      <c r="D489" s="216"/>
      <c r="E489" s="216"/>
      <c r="F489" s="216"/>
      <c r="L489" s="216">
        <v>31038</v>
      </c>
      <c r="M489" s="216">
        <v>430</v>
      </c>
      <c r="N489" s="216" t="str">
        <f t="shared" si="15"/>
        <v>Rural area (peripheral)</v>
      </c>
      <c r="O489" s="216"/>
      <c r="P489" s="216"/>
      <c r="Q489" s="216"/>
      <c r="R489" s="216"/>
      <c r="S489" s="216"/>
      <c r="T489" s="216"/>
    </row>
    <row r="490" spans="1:20">
      <c r="A490" s="216">
        <v>31041</v>
      </c>
      <c r="B490" s="216">
        <v>3</v>
      </c>
      <c r="C490" s="216" t="str">
        <f t="shared" si="14"/>
        <v>Rural areas / thinly-populated area</v>
      </c>
      <c r="D490" s="216"/>
      <c r="E490" s="216"/>
      <c r="F490" s="216"/>
      <c r="L490" s="216">
        <v>31041</v>
      </c>
      <c r="M490" s="216">
        <v>420</v>
      </c>
      <c r="N490" s="216" t="str">
        <f t="shared" si="15"/>
        <v>Rural area (intermdiate)</v>
      </c>
      <c r="O490" s="216"/>
      <c r="P490" s="216"/>
      <c r="Q490" s="216"/>
      <c r="R490" s="216"/>
      <c r="S490" s="216"/>
      <c r="T490" s="216"/>
    </row>
    <row r="491" spans="1:20">
      <c r="A491" s="216">
        <v>31042</v>
      </c>
      <c r="B491" s="216">
        <v>3</v>
      </c>
      <c r="C491" s="216" t="str">
        <f t="shared" si="14"/>
        <v>Rural areas / thinly-populated area</v>
      </c>
      <c r="D491" s="216"/>
      <c r="E491" s="216"/>
      <c r="F491" s="216"/>
      <c r="L491" s="216">
        <v>31042</v>
      </c>
      <c r="M491" s="216">
        <v>430</v>
      </c>
      <c r="N491" s="216" t="str">
        <f t="shared" si="15"/>
        <v>Rural area (peripheral)</v>
      </c>
      <c r="O491" s="216"/>
      <c r="P491" s="216"/>
      <c r="Q491" s="216"/>
      <c r="R491" s="216"/>
      <c r="S491" s="216"/>
      <c r="T491" s="216"/>
    </row>
    <row r="492" spans="1:20">
      <c r="A492" s="216">
        <v>31043</v>
      </c>
      <c r="B492" s="216">
        <v>3</v>
      </c>
      <c r="C492" s="216" t="str">
        <f t="shared" si="14"/>
        <v>Rural areas / thinly-populated area</v>
      </c>
      <c r="D492" s="216"/>
      <c r="E492" s="216"/>
      <c r="F492" s="216"/>
      <c r="L492" s="216">
        <v>31043</v>
      </c>
      <c r="M492" s="216">
        <v>420</v>
      </c>
      <c r="N492" s="216" t="str">
        <f t="shared" si="15"/>
        <v>Rural area (intermdiate)</v>
      </c>
      <c r="O492" s="216"/>
      <c r="P492" s="216"/>
      <c r="Q492" s="216"/>
      <c r="R492" s="216"/>
      <c r="S492" s="216"/>
      <c r="T492" s="216"/>
    </row>
    <row r="493" spans="1:20">
      <c r="A493" s="216">
        <v>31051</v>
      </c>
      <c r="B493" s="216">
        <v>3</v>
      </c>
      <c r="C493" s="216" t="str">
        <f t="shared" si="14"/>
        <v>Rural areas / thinly-populated area</v>
      </c>
      <c r="D493" s="216"/>
      <c r="E493" s="216"/>
      <c r="F493" s="216"/>
      <c r="L493" s="216">
        <v>31051</v>
      </c>
      <c r="M493" s="216">
        <v>420</v>
      </c>
      <c r="N493" s="216" t="str">
        <f t="shared" si="15"/>
        <v>Rural area (intermdiate)</v>
      </c>
      <c r="O493" s="216"/>
      <c r="P493" s="216"/>
      <c r="Q493" s="216"/>
      <c r="R493" s="216"/>
      <c r="S493" s="216"/>
      <c r="T493" s="216"/>
    </row>
    <row r="494" spans="1:20">
      <c r="A494" s="216">
        <v>31052</v>
      </c>
      <c r="B494" s="216">
        <v>3</v>
      </c>
      <c r="C494" s="216" t="str">
        <f t="shared" si="14"/>
        <v>Rural areas / thinly-populated area</v>
      </c>
      <c r="D494" s="216"/>
      <c r="E494" s="216"/>
      <c r="F494" s="216"/>
      <c r="L494" s="216">
        <v>31052</v>
      </c>
      <c r="M494" s="216">
        <v>420</v>
      </c>
      <c r="N494" s="216" t="str">
        <f t="shared" si="15"/>
        <v>Rural area (intermdiate)</v>
      </c>
      <c r="O494" s="216"/>
      <c r="P494" s="216"/>
      <c r="Q494" s="216"/>
      <c r="R494" s="216"/>
      <c r="S494" s="216"/>
      <c r="T494" s="216"/>
    </row>
    <row r="495" spans="1:20">
      <c r="A495" s="216">
        <v>31053</v>
      </c>
      <c r="B495" s="216">
        <v>3</v>
      </c>
      <c r="C495" s="216" t="str">
        <f t="shared" si="14"/>
        <v>Rural areas / thinly-populated area</v>
      </c>
      <c r="D495" s="216"/>
      <c r="E495" s="216"/>
      <c r="F495" s="216"/>
      <c r="L495" s="216">
        <v>31053</v>
      </c>
      <c r="M495" s="216">
        <v>310</v>
      </c>
      <c r="N495" s="216" t="str">
        <f t="shared" si="15"/>
        <v>Rural area surrounding centres (central)</v>
      </c>
      <c r="O495" s="216"/>
      <c r="P495" s="216"/>
      <c r="Q495" s="216" t="s">
        <v>170</v>
      </c>
      <c r="R495" s="216" t="s">
        <v>171</v>
      </c>
      <c r="S495" s="216"/>
      <c r="T495" s="216"/>
    </row>
    <row r="496" spans="1:20">
      <c r="A496" s="216">
        <v>31101</v>
      </c>
      <c r="B496" s="216">
        <v>3</v>
      </c>
      <c r="C496" s="216" t="str">
        <f t="shared" si="14"/>
        <v>Rural areas / thinly-populated area</v>
      </c>
      <c r="D496" s="216"/>
      <c r="E496" s="216"/>
      <c r="F496" s="216"/>
      <c r="L496" s="216">
        <v>31101</v>
      </c>
      <c r="M496" s="216">
        <v>320</v>
      </c>
      <c r="N496" s="216" t="str">
        <f t="shared" si="15"/>
        <v>Rural area surrounding centres (intermediate)</v>
      </c>
      <c r="O496" s="216"/>
      <c r="P496" s="216"/>
      <c r="Q496" s="216" t="s">
        <v>221</v>
      </c>
      <c r="R496" s="216" t="s">
        <v>222</v>
      </c>
      <c r="S496" s="216"/>
      <c r="T496" s="216"/>
    </row>
    <row r="497" spans="1:20">
      <c r="A497" s="216">
        <v>31102</v>
      </c>
      <c r="B497" s="216">
        <v>3</v>
      </c>
      <c r="C497" s="216" t="str">
        <f t="shared" si="14"/>
        <v>Rural areas / thinly-populated area</v>
      </c>
      <c r="D497" s="216"/>
      <c r="E497" s="216"/>
      <c r="F497" s="216"/>
      <c r="L497" s="216">
        <v>31102</v>
      </c>
      <c r="M497" s="216">
        <v>420</v>
      </c>
      <c r="N497" s="216" t="str">
        <f t="shared" si="15"/>
        <v>Rural area (intermdiate)</v>
      </c>
      <c r="O497" s="216"/>
      <c r="P497" s="216"/>
      <c r="Q497" s="216"/>
      <c r="R497" s="216"/>
      <c r="S497" s="216"/>
      <c r="T497" s="216"/>
    </row>
    <row r="498" spans="1:20">
      <c r="A498" s="216">
        <v>31103</v>
      </c>
      <c r="B498" s="216">
        <v>3</v>
      </c>
      <c r="C498" s="216" t="str">
        <f t="shared" si="14"/>
        <v>Rural areas / thinly-populated area</v>
      </c>
      <c r="D498" s="216"/>
      <c r="E498" s="216"/>
      <c r="F498" s="216"/>
      <c r="L498" s="216">
        <v>31103</v>
      </c>
      <c r="M498" s="216">
        <v>420</v>
      </c>
      <c r="N498" s="216" t="str">
        <f t="shared" si="15"/>
        <v>Rural area (intermdiate)</v>
      </c>
      <c r="O498" s="216"/>
      <c r="P498" s="216"/>
      <c r="Q498" s="216"/>
      <c r="R498" s="216"/>
      <c r="S498" s="216"/>
      <c r="T498" s="216"/>
    </row>
    <row r="499" spans="1:20">
      <c r="A499" s="216">
        <v>31104</v>
      </c>
      <c r="B499" s="216">
        <v>3</v>
      </c>
      <c r="C499" s="216" t="str">
        <f t="shared" si="14"/>
        <v>Rural areas / thinly-populated area</v>
      </c>
      <c r="D499" s="216"/>
      <c r="E499" s="216"/>
      <c r="F499" s="216"/>
      <c r="L499" s="216">
        <v>31104</v>
      </c>
      <c r="M499" s="216">
        <v>430</v>
      </c>
      <c r="N499" s="216" t="str">
        <f t="shared" si="15"/>
        <v>Rural area (peripheral)</v>
      </c>
      <c r="O499" s="216"/>
      <c r="P499" s="216"/>
      <c r="Q499" s="216"/>
      <c r="R499" s="216"/>
      <c r="S499" s="216"/>
      <c r="T499" s="216"/>
    </row>
    <row r="500" spans="1:20">
      <c r="A500" s="216">
        <v>31105</v>
      </c>
      <c r="B500" s="216">
        <v>3</v>
      </c>
      <c r="C500" s="216" t="str">
        <f t="shared" si="14"/>
        <v>Rural areas / thinly-populated area</v>
      </c>
      <c r="D500" s="216"/>
      <c r="E500" s="216"/>
      <c r="F500" s="216"/>
      <c r="L500" s="216">
        <v>31105</v>
      </c>
      <c r="M500" s="216">
        <v>220</v>
      </c>
      <c r="N500" s="216" t="str">
        <f t="shared" si="15"/>
        <v>Regional centres  (intermediate)</v>
      </c>
      <c r="O500" s="216" t="s">
        <v>223</v>
      </c>
      <c r="P500" s="216" t="s">
        <v>224</v>
      </c>
      <c r="Q500" s="216"/>
      <c r="R500" s="216"/>
      <c r="S500" s="216"/>
      <c r="T500" s="216"/>
    </row>
    <row r="501" spans="1:20">
      <c r="A501" s="216">
        <v>31106</v>
      </c>
      <c r="B501" s="216">
        <v>3</v>
      </c>
      <c r="C501" s="216" t="str">
        <f t="shared" si="14"/>
        <v>Rural areas / thinly-populated area</v>
      </c>
      <c r="D501" s="216"/>
      <c r="E501" s="216"/>
      <c r="F501" s="216"/>
      <c r="L501" s="216">
        <v>31106</v>
      </c>
      <c r="M501" s="216">
        <v>420</v>
      </c>
      <c r="N501" s="216" t="str">
        <f t="shared" si="15"/>
        <v>Rural area (intermdiate)</v>
      </c>
      <c r="O501" s="216"/>
      <c r="P501" s="216"/>
      <c r="Q501" s="216"/>
      <c r="R501" s="216"/>
      <c r="S501" s="216"/>
      <c r="T501" s="216"/>
    </row>
    <row r="502" spans="1:20">
      <c r="A502" s="216">
        <v>31107</v>
      </c>
      <c r="B502" s="216">
        <v>3</v>
      </c>
      <c r="C502" s="216" t="str">
        <f t="shared" si="14"/>
        <v>Rural areas / thinly-populated area</v>
      </c>
      <c r="D502" s="216"/>
      <c r="E502" s="216"/>
      <c r="F502" s="216"/>
      <c r="L502" s="216">
        <v>31107</v>
      </c>
      <c r="M502" s="216">
        <v>430</v>
      </c>
      <c r="N502" s="216" t="str">
        <f t="shared" si="15"/>
        <v>Rural area (peripheral)</v>
      </c>
      <c r="O502" s="216"/>
      <c r="P502" s="216"/>
      <c r="Q502" s="216"/>
      <c r="R502" s="216"/>
      <c r="S502" s="216"/>
      <c r="T502" s="216"/>
    </row>
    <row r="503" spans="1:20">
      <c r="A503" s="216">
        <v>31109</v>
      </c>
      <c r="B503" s="216">
        <v>2</v>
      </c>
      <c r="C503" s="216" t="str">
        <f t="shared" si="14"/>
        <v>Towns and suburbs / intermediate density area</v>
      </c>
      <c r="D503" s="216"/>
      <c r="E503" s="216"/>
      <c r="F503" s="216"/>
      <c r="L503" s="216">
        <v>31109</v>
      </c>
      <c r="M503" s="216">
        <v>220</v>
      </c>
      <c r="N503" s="216" t="str">
        <f t="shared" si="15"/>
        <v>Regional centres  (intermediate)</v>
      </c>
      <c r="O503" s="216" t="s">
        <v>221</v>
      </c>
      <c r="P503" s="216" t="s">
        <v>222</v>
      </c>
      <c r="Q503" s="216"/>
      <c r="R503" s="216"/>
      <c r="S503" s="216"/>
      <c r="T503" s="216"/>
    </row>
    <row r="504" spans="1:20">
      <c r="A504" s="216">
        <v>31110</v>
      </c>
      <c r="B504" s="216">
        <v>3</v>
      </c>
      <c r="C504" s="216" t="str">
        <f t="shared" si="14"/>
        <v>Rural areas / thinly-populated area</v>
      </c>
      <c r="D504" s="216"/>
      <c r="E504" s="216"/>
      <c r="F504" s="216"/>
      <c r="L504" s="216">
        <v>31110</v>
      </c>
      <c r="M504" s="216">
        <v>420</v>
      </c>
      <c r="N504" s="216" t="str">
        <f t="shared" si="15"/>
        <v>Rural area (intermdiate)</v>
      </c>
      <c r="O504" s="216"/>
      <c r="P504" s="216"/>
      <c r="Q504" s="216"/>
      <c r="R504" s="216"/>
      <c r="S504" s="216"/>
      <c r="T504" s="216"/>
    </row>
    <row r="505" spans="1:20">
      <c r="A505" s="216">
        <v>31111</v>
      </c>
      <c r="B505" s="216">
        <v>3</v>
      </c>
      <c r="C505" s="216" t="str">
        <f t="shared" si="14"/>
        <v>Rural areas / thinly-populated area</v>
      </c>
      <c r="D505" s="216"/>
      <c r="E505" s="216"/>
      <c r="F505" s="216"/>
      <c r="L505" s="216">
        <v>31111</v>
      </c>
      <c r="M505" s="216">
        <v>430</v>
      </c>
      <c r="N505" s="216" t="str">
        <f t="shared" si="15"/>
        <v>Rural area (peripheral)</v>
      </c>
      <c r="O505" s="216"/>
      <c r="P505" s="216"/>
      <c r="Q505" s="216"/>
      <c r="R505" s="216"/>
      <c r="S505" s="216"/>
      <c r="T505" s="216"/>
    </row>
    <row r="506" spans="1:20">
      <c r="A506" s="216">
        <v>31113</v>
      </c>
      <c r="B506" s="216">
        <v>3</v>
      </c>
      <c r="C506" s="216" t="str">
        <f t="shared" si="14"/>
        <v>Rural areas / thinly-populated area</v>
      </c>
      <c r="D506" s="216"/>
      <c r="E506" s="216"/>
      <c r="F506" s="216"/>
      <c r="L506" s="216">
        <v>31113</v>
      </c>
      <c r="M506" s="216">
        <v>430</v>
      </c>
      <c r="N506" s="216" t="str">
        <f t="shared" si="15"/>
        <v>Rural area (peripheral)</v>
      </c>
      <c r="O506" s="216"/>
      <c r="P506" s="216"/>
      <c r="Q506" s="216"/>
      <c r="R506" s="216"/>
      <c r="S506" s="216"/>
      <c r="T506" s="216"/>
    </row>
    <row r="507" spans="1:20">
      <c r="A507" s="216">
        <v>31114</v>
      </c>
      <c r="B507" s="216">
        <v>3</v>
      </c>
      <c r="C507" s="216" t="str">
        <f t="shared" si="14"/>
        <v>Rural areas / thinly-populated area</v>
      </c>
      <c r="D507" s="216"/>
      <c r="E507" s="216"/>
      <c r="F507" s="216"/>
      <c r="L507" s="216">
        <v>31114</v>
      </c>
      <c r="M507" s="216">
        <v>420</v>
      </c>
      <c r="N507" s="216" t="str">
        <f t="shared" si="15"/>
        <v>Rural area (intermdiate)</v>
      </c>
      <c r="O507" s="216"/>
      <c r="P507" s="216"/>
      <c r="Q507" s="216"/>
      <c r="R507" s="216"/>
      <c r="S507" s="216"/>
      <c r="T507" s="216"/>
    </row>
    <row r="508" spans="1:20">
      <c r="A508" s="216">
        <v>31117</v>
      </c>
      <c r="B508" s="216">
        <v>3</v>
      </c>
      <c r="C508" s="216" t="str">
        <f t="shared" si="14"/>
        <v>Rural areas / thinly-populated area</v>
      </c>
      <c r="D508" s="216"/>
      <c r="E508" s="216"/>
      <c r="F508" s="216"/>
      <c r="L508" s="216">
        <v>31117</v>
      </c>
      <c r="M508" s="216">
        <v>420</v>
      </c>
      <c r="N508" s="216" t="str">
        <f t="shared" si="15"/>
        <v>Rural area (intermdiate)</v>
      </c>
      <c r="O508" s="216"/>
      <c r="P508" s="216"/>
      <c r="Q508" s="216"/>
      <c r="R508" s="216"/>
      <c r="S508" s="216"/>
      <c r="T508" s="216"/>
    </row>
    <row r="509" spans="1:20">
      <c r="A509" s="216">
        <v>31119</v>
      </c>
      <c r="B509" s="216">
        <v>3</v>
      </c>
      <c r="C509" s="216" t="str">
        <f t="shared" si="14"/>
        <v>Rural areas / thinly-populated area</v>
      </c>
      <c r="D509" s="216"/>
      <c r="E509" s="216"/>
      <c r="F509" s="216"/>
      <c r="L509" s="216">
        <v>31119</v>
      </c>
      <c r="M509" s="216">
        <v>420</v>
      </c>
      <c r="N509" s="216" t="str">
        <f t="shared" si="15"/>
        <v>Rural area (intermdiate)</v>
      </c>
      <c r="O509" s="216"/>
      <c r="P509" s="216"/>
      <c r="Q509" s="216"/>
      <c r="R509" s="216"/>
      <c r="S509" s="216"/>
      <c r="T509" s="216"/>
    </row>
    <row r="510" spans="1:20">
      <c r="A510" s="216">
        <v>31120</v>
      </c>
      <c r="B510" s="216">
        <v>3</v>
      </c>
      <c r="C510" s="216" t="str">
        <f t="shared" si="14"/>
        <v>Rural areas / thinly-populated area</v>
      </c>
      <c r="D510" s="216"/>
      <c r="E510" s="216"/>
      <c r="F510" s="216"/>
      <c r="L510" s="216">
        <v>31120</v>
      </c>
      <c r="M510" s="216">
        <v>420</v>
      </c>
      <c r="N510" s="216" t="str">
        <f t="shared" si="15"/>
        <v>Rural area (intermdiate)</v>
      </c>
      <c r="O510" s="216"/>
      <c r="P510" s="216"/>
      <c r="Q510" s="216"/>
      <c r="R510" s="216"/>
      <c r="S510" s="216"/>
      <c r="T510" s="216"/>
    </row>
    <row r="511" spans="1:20">
      <c r="A511" s="216">
        <v>31121</v>
      </c>
      <c r="B511" s="216">
        <v>3</v>
      </c>
      <c r="C511" s="216" t="str">
        <f t="shared" si="14"/>
        <v>Rural areas / thinly-populated area</v>
      </c>
      <c r="D511" s="216"/>
      <c r="E511" s="216"/>
      <c r="F511" s="216"/>
      <c r="L511" s="216">
        <v>31121</v>
      </c>
      <c r="M511" s="216">
        <v>420</v>
      </c>
      <c r="N511" s="216" t="str">
        <f t="shared" si="15"/>
        <v>Rural area (intermdiate)</v>
      </c>
      <c r="O511" s="216"/>
      <c r="P511" s="216"/>
      <c r="Q511" s="216"/>
      <c r="R511" s="216"/>
      <c r="S511" s="216"/>
      <c r="T511" s="216"/>
    </row>
    <row r="512" spans="1:20">
      <c r="A512" s="216">
        <v>31123</v>
      </c>
      <c r="B512" s="216">
        <v>3</v>
      </c>
      <c r="C512" s="216" t="str">
        <f t="shared" si="14"/>
        <v>Rural areas / thinly-populated area</v>
      </c>
      <c r="D512" s="216"/>
      <c r="E512" s="216"/>
      <c r="F512" s="216"/>
      <c r="L512" s="216">
        <v>31123</v>
      </c>
      <c r="M512" s="216">
        <v>320</v>
      </c>
      <c r="N512" s="216" t="str">
        <f t="shared" si="15"/>
        <v>Rural area surrounding centres (intermediate)</v>
      </c>
      <c r="O512" s="216"/>
      <c r="P512" s="216"/>
      <c r="Q512" s="216" t="s">
        <v>221</v>
      </c>
      <c r="R512" s="216" t="s">
        <v>222</v>
      </c>
      <c r="S512" s="216"/>
      <c r="T512" s="216"/>
    </row>
    <row r="513" spans="1:20">
      <c r="A513" s="216">
        <v>31124</v>
      </c>
      <c r="B513" s="216">
        <v>3</v>
      </c>
      <c r="C513" s="216" t="str">
        <f t="shared" si="14"/>
        <v>Rural areas / thinly-populated area</v>
      </c>
      <c r="D513" s="216"/>
      <c r="E513" s="216"/>
      <c r="F513" s="216"/>
      <c r="L513" s="216">
        <v>31124</v>
      </c>
      <c r="M513" s="216">
        <v>420</v>
      </c>
      <c r="N513" s="216" t="str">
        <f t="shared" si="15"/>
        <v>Rural area (intermdiate)</v>
      </c>
      <c r="O513" s="216"/>
      <c r="P513" s="216"/>
      <c r="Q513" s="216"/>
      <c r="R513" s="216"/>
      <c r="S513" s="216"/>
      <c r="T513" s="216"/>
    </row>
    <row r="514" spans="1:20">
      <c r="A514" s="216">
        <v>31129</v>
      </c>
      <c r="B514" s="216">
        <v>3</v>
      </c>
      <c r="C514" s="216" t="str">
        <f t="shared" si="14"/>
        <v>Rural areas / thinly-populated area</v>
      </c>
      <c r="D514" s="216"/>
      <c r="E514" s="216"/>
      <c r="F514" s="216"/>
      <c r="L514" s="216">
        <v>31129</v>
      </c>
      <c r="M514" s="216">
        <v>430</v>
      </c>
      <c r="N514" s="216" t="str">
        <f t="shared" si="15"/>
        <v>Rural area (peripheral)</v>
      </c>
      <c r="O514" s="216"/>
      <c r="P514" s="216"/>
      <c r="Q514" s="216"/>
      <c r="R514" s="216"/>
      <c r="S514" s="216"/>
      <c r="T514" s="216"/>
    </row>
    <row r="515" spans="1:20">
      <c r="A515" s="216">
        <v>31130</v>
      </c>
      <c r="B515" s="216">
        <v>3</v>
      </c>
      <c r="C515" s="216" t="str">
        <f t="shared" si="14"/>
        <v>Rural areas / thinly-populated area</v>
      </c>
      <c r="D515" s="216"/>
      <c r="E515" s="216"/>
      <c r="F515" s="216"/>
      <c r="L515" s="216">
        <v>31130</v>
      </c>
      <c r="M515" s="216">
        <v>420</v>
      </c>
      <c r="N515" s="216" t="str">
        <f t="shared" si="15"/>
        <v>Rural area (intermdiate)</v>
      </c>
      <c r="O515" s="216"/>
      <c r="P515" s="216"/>
      <c r="Q515" s="216"/>
      <c r="R515" s="216"/>
      <c r="S515" s="216"/>
      <c r="T515" s="216"/>
    </row>
    <row r="516" spans="1:20">
      <c r="A516" s="216">
        <v>31201</v>
      </c>
      <c r="B516" s="216">
        <v>2</v>
      </c>
      <c r="C516" s="216" t="str">
        <f t="shared" ref="C516:C579" si="16">VLOOKUP(B516,$F$3:$G$5,2)</f>
        <v>Towns and suburbs / intermediate density area</v>
      </c>
      <c r="D516" s="216"/>
      <c r="E516" s="216"/>
      <c r="F516" s="216"/>
      <c r="L516" s="216">
        <v>31201</v>
      </c>
      <c r="M516" s="216">
        <v>101</v>
      </c>
      <c r="N516" s="216" t="str">
        <f t="shared" ref="N516:N579" si="17">VLOOKUP(M516,$U$3:$V$13,2)</f>
        <v>Urban centres (large)</v>
      </c>
      <c r="O516" s="216" t="s">
        <v>170</v>
      </c>
      <c r="P516" s="216" t="s">
        <v>171</v>
      </c>
      <c r="Q516" s="216"/>
      <c r="R516" s="216"/>
      <c r="S516" s="216"/>
      <c r="T516" s="216"/>
    </row>
    <row r="517" spans="1:20">
      <c r="A517" s="216">
        <v>31202</v>
      </c>
      <c r="B517" s="216">
        <v>2</v>
      </c>
      <c r="C517" s="216" t="str">
        <f t="shared" si="16"/>
        <v>Towns and suburbs / intermediate density area</v>
      </c>
      <c r="D517" s="216"/>
      <c r="E517" s="216"/>
      <c r="F517" s="216"/>
      <c r="L517" s="216">
        <v>31202</v>
      </c>
      <c r="M517" s="216">
        <v>310</v>
      </c>
      <c r="N517" s="216" t="str">
        <f t="shared" si="17"/>
        <v>Rural area surrounding centres (central)</v>
      </c>
      <c r="O517" s="216"/>
      <c r="P517" s="216"/>
      <c r="Q517" s="216" t="s">
        <v>170</v>
      </c>
      <c r="R517" s="216" t="s">
        <v>171</v>
      </c>
      <c r="S517" s="216"/>
      <c r="T517" s="216"/>
    </row>
    <row r="518" spans="1:20">
      <c r="A518" s="216">
        <v>31203</v>
      </c>
      <c r="B518" s="216">
        <v>3</v>
      </c>
      <c r="C518" s="216" t="str">
        <f t="shared" si="16"/>
        <v>Rural areas / thinly-populated area</v>
      </c>
      <c r="D518" s="216"/>
      <c r="E518" s="216"/>
      <c r="F518" s="216"/>
      <c r="L518" s="216">
        <v>31203</v>
      </c>
      <c r="M518" s="216">
        <v>310</v>
      </c>
      <c r="N518" s="216" t="str">
        <f t="shared" si="17"/>
        <v>Rural area surrounding centres (central)</v>
      </c>
      <c r="O518" s="216"/>
      <c r="P518" s="216"/>
      <c r="Q518" s="216" t="s">
        <v>170</v>
      </c>
      <c r="R518" s="216" t="s">
        <v>171</v>
      </c>
      <c r="S518" s="216"/>
      <c r="T518" s="216"/>
    </row>
    <row r="519" spans="1:20">
      <c r="A519" s="216">
        <v>31204</v>
      </c>
      <c r="B519" s="216">
        <v>3</v>
      </c>
      <c r="C519" s="216" t="str">
        <f t="shared" si="16"/>
        <v>Rural areas / thinly-populated area</v>
      </c>
      <c r="D519" s="216"/>
      <c r="E519" s="216"/>
      <c r="F519" s="216"/>
      <c r="L519" s="216">
        <v>31204</v>
      </c>
      <c r="M519" s="216">
        <v>310</v>
      </c>
      <c r="N519" s="216" t="str">
        <f t="shared" si="17"/>
        <v>Rural area surrounding centres (central)</v>
      </c>
      <c r="O519" s="216"/>
      <c r="P519" s="216"/>
      <c r="Q519" s="216" t="s">
        <v>170</v>
      </c>
      <c r="R519" s="216" t="s">
        <v>171</v>
      </c>
      <c r="S519" s="216"/>
      <c r="T519" s="216"/>
    </row>
    <row r="520" spans="1:20">
      <c r="A520" s="216">
        <v>31205</v>
      </c>
      <c r="B520" s="216">
        <v>3</v>
      </c>
      <c r="C520" s="216" t="str">
        <f t="shared" si="16"/>
        <v>Rural areas / thinly-populated area</v>
      </c>
      <c r="D520" s="216"/>
      <c r="E520" s="216"/>
      <c r="F520" s="216"/>
      <c r="L520" s="216">
        <v>31205</v>
      </c>
      <c r="M520" s="216">
        <v>310</v>
      </c>
      <c r="N520" s="216" t="str">
        <f t="shared" si="17"/>
        <v>Rural area surrounding centres (central)</v>
      </c>
      <c r="O520" s="216"/>
      <c r="P520" s="216"/>
      <c r="Q520" s="216" t="s">
        <v>170</v>
      </c>
      <c r="R520" s="216" t="s">
        <v>171</v>
      </c>
      <c r="S520" s="216"/>
      <c r="T520" s="216"/>
    </row>
    <row r="521" spans="1:20">
      <c r="A521" s="216">
        <v>31206</v>
      </c>
      <c r="B521" s="216">
        <v>2</v>
      </c>
      <c r="C521" s="216" t="str">
        <f t="shared" si="16"/>
        <v>Towns and suburbs / intermediate density area</v>
      </c>
      <c r="D521" s="216"/>
      <c r="E521" s="216"/>
      <c r="F521" s="216"/>
      <c r="L521" s="216">
        <v>31206</v>
      </c>
      <c r="M521" s="216">
        <v>310</v>
      </c>
      <c r="N521" s="216" t="str">
        <f t="shared" si="17"/>
        <v>Rural area surrounding centres (central)</v>
      </c>
      <c r="O521" s="216"/>
      <c r="P521" s="216"/>
      <c r="Q521" s="216" t="s">
        <v>170</v>
      </c>
      <c r="R521" s="216" t="s">
        <v>171</v>
      </c>
      <c r="S521" s="216"/>
      <c r="T521" s="216"/>
    </row>
    <row r="522" spans="1:20">
      <c r="A522" s="216">
        <v>31207</v>
      </c>
      <c r="B522" s="216">
        <v>3</v>
      </c>
      <c r="C522" s="216" t="str">
        <f t="shared" si="16"/>
        <v>Rural areas / thinly-populated area</v>
      </c>
      <c r="D522" s="216"/>
      <c r="E522" s="216"/>
      <c r="F522" s="216"/>
      <c r="L522" s="216">
        <v>31207</v>
      </c>
      <c r="M522" s="216">
        <v>310</v>
      </c>
      <c r="N522" s="216" t="str">
        <f t="shared" si="17"/>
        <v>Rural area surrounding centres (central)</v>
      </c>
      <c r="O522" s="216"/>
      <c r="P522" s="216"/>
      <c r="Q522" s="216" t="s">
        <v>170</v>
      </c>
      <c r="R522" s="216" t="s">
        <v>171</v>
      </c>
      <c r="S522" s="216"/>
      <c r="T522" s="216"/>
    </row>
    <row r="523" spans="1:20">
      <c r="A523" s="216">
        <v>31208</v>
      </c>
      <c r="B523" s="216">
        <v>3</v>
      </c>
      <c r="C523" s="216" t="str">
        <f t="shared" si="16"/>
        <v>Rural areas / thinly-populated area</v>
      </c>
      <c r="D523" s="216"/>
      <c r="E523" s="216"/>
      <c r="F523" s="216"/>
      <c r="L523" s="216">
        <v>31208</v>
      </c>
      <c r="M523" s="216">
        <v>310</v>
      </c>
      <c r="N523" s="216" t="str">
        <f t="shared" si="17"/>
        <v>Rural area surrounding centres (central)</v>
      </c>
      <c r="O523" s="216"/>
      <c r="P523" s="216"/>
      <c r="Q523" s="216" t="s">
        <v>170</v>
      </c>
      <c r="R523" s="216" t="s">
        <v>171</v>
      </c>
      <c r="S523" s="216"/>
      <c r="T523" s="216"/>
    </row>
    <row r="524" spans="1:20">
      <c r="A524" s="216">
        <v>31213</v>
      </c>
      <c r="B524" s="216">
        <v>2</v>
      </c>
      <c r="C524" s="216" t="str">
        <f t="shared" si="16"/>
        <v>Towns and suburbs / intermediate density area</v>
      </c>
      <c r="D524" s="216"/>
      <c r="E524" s="216"/>
      <c r="F524" s="216"/>
      <c r="L524" s="216">
        <v>31213</v>
      </c>
      <c r="M524" s="216">
        <v>101</v>
      </c>
      <c r="N524" s="216" t="str">
        <f t="shared" si="17"/>
        <v>Urban centres (large)</v>
      </c>
      <c r="O524" s="216" t="s">
        <v>170</v>
      </c>
      <c r="P524" s="216" t="s">
        <v>171</v>
      </c>
      <c r="Q524" s="216"/>
      <c r="R524" s="216"/>
      <c r="S524" s="216"/>
      <c r="T524" s="216"/>
    </row>
    <row r="525" spans="1:20">
      <c r="A525" s="216">
        <v>31214</v>
      </c>
      <c r="B525" s="216">
        <v>2</v>
      </c>
      <c r="C525" s="216" t="str">
        <f t="shared" si="16"/>
        <v>Towns and suburbs / intermediate density area</v>
      </c>
      <c r="D525" s="216"/>
      <c r="E525" s="216"/>
      <c r="F525" s="216"/>
      <c r="L525" s="216">
        <v>31214</v>
      </c>
      <c r="M525" s="216">
        <v>101</v>
      </c>
      <c r="N525" s="216" t="str">
        <f t="shared" si="17"/>
        <v>Urban centres (large)</v>
      </c>
      <c r="O525" s="216" t="s">
        <v>170</v>
      </c>
      <c r="P525" s="216" t="s">
        <v>171</v>
      </c>
      <c r="Q525" s="216"/>
      <c r="R525" s="216"/>
      <c r="S525" s="216"/>
      <c r="T525" s="216"/>
    </row>
    <row r="526" spans="1:20">
      <c r="A526" s="216">
        <v>31215</v>
      </c>
      <c r="B526" s="216">
        <v>3</v>
      </c>
      <c r="C526" s="216" t="str">
        <f t="shared" si="16"/>
        <v>Rural areas / thinly-populated area</v>
      </c>
      <c r="D526" s="216"/>
      <c r="E526" s="216"/>
      <c r="F526" s="216"/>
      <c r="L526" s="216">
        <v>31215</v>
      </c>
      <c r="M526" s="216">
        <v>310</v>
      </c>
      <c r="N526" s="216" t="str">
        <f t="shared" si="17"/>
        <v>Rural area surrounding centres (central)</v>
      </c>
      <c r="O526" s="216"/>
      <c r="P526" s="216"/>
      <c r="Q526" s="216" t="s">
        <v>170</v>
      </c>
      <c r="R526" s="216" t="s">
        <v>171</v>
      </c>
      <c r="S526" s="216"/>
      <c r="T526" s="216"/>
    </row>
    <row r="527" spans="1:20">
      <c r="A527" s="216">
        <v>31216</v>
      </c>
      <c r="B527" s="216">
        <v>3</v>
      </c>
      <c r="C527" s="216" t="str">
        <f t="shared" si="16"/>
        <v>Rural areas / thinly-populated area</v>
      </c>
      <c r="D527" s="216"/>
      <c r="E527" s="216"/>
      <c r="F527" s="216"/>
      <c r="L527" s="216">
        <v>31216</v>
      </c>
      <c r="M527" s="216">
        <v>101</v>
      </c>
      <c r="N527" s="216" t="str">
        <f t="shared" si="17"/>
        <v>Urban centres (large)</v>
      </c>
      <c r="O527" s="216" t="s">
        <v>170</v>
      </c>
      <c r="P527" s="216" t="s">
        <v>171</v>
      </c>
      <c r="Q527" s="216"/>
      <c r="R527" s="216"/>
      <c r="S527" s="216"/>
      <c r="T527" s="216"/>
    </row>
    <row r="528" spans="1:20">
      <c r="A528" s="216">
        <v>31224</v>
      </c>
      <c r="B528" s="216">
        <v>3</v>
      </c>
      <c r="C528" s="216" t="str">
        <f t="shared" si="16"/>
        <v>Rural areas / thinly-populated area</v>
      </c>
      <c r="D528" s="216"/>
      <c r="E528" s="216"/>
      <c r="F528" s="216"/>
      <c r="L528" s="216">
        <v>31224</v>
      </c>
      <c r="M528" s="216">
        <v>310</v>
      </c>
      <c r="N528" s="216" t="str">
        <f t="shared" si="17"/>
        <v>Rural area surrounding centres (central)</v>
      </c>
      <c r="O528" s="216"/>
      <c r="P528" s="216"/>
      <c r="Q528" s="216" t="s">
        <v>170</v>
      </c>
      <c r="R528" s="216" t="s">
        <v>171</v>
      </c>
      <c r="S528" s="216"/>
      <c r="T528" s="216"/>
    </row>
    <row r="529" spans="1:20">
      <c r="A529" s="216">
        <v>31226</v>
      </c>
      <c r="B529" s="216">
        <v>3</v>
      </c>
      <c r="C529" s="216" t="str">
        <f t="shared" si="16"/>
        <v>Rural areas / thinly-populated area</v>
      </c>
      <c r="D529" s="216"/>
      <c r="E529" s="216"/>
      <c r="F529" s="216"/>
      <c r="L529" s="216">
        <v>31226</v>
      </c>
      <c r="M529" s="216">
        <v>310</v>
      </c>
      <c r="N529" s="216" t="str">
        <f t="shared" si="17"/>
        <v>Rural area surrounding centres (central)</v>
      </c>
      <c r="O529" s="216"/>
      <c r="P529" s="216"/>
      <c r="Q529" s="216" t="s">
        <v>170</v>
      </c>
      <c r="R529" s="216" t="s">
        <v>171</v>
      </c>
      <c r="S529" s="216"/>
      <c r="T529" s="216"/>
    </row>
    <row r="530" spans="1:20">
      <c r="A530" s="216">
        <v>31227</v>
      </c>
      <c r="B530" s="216">
        <v>2</v>
      </c>
      <c r="C530" s="216" t="str">
        <f t="shared" si="16"/>
        <v>Towns and suburbs / intermediate density area</v>
      </c>
      <c r="D530" s="216"/>
      <c r="E530" s="216"/>
      <c r="F530" s="216"/>
      <c r="L530" s="216">
        <v>31227</v>
      </c>
      <c r="M530" s="216">
        <v>103</v>
      </c>
      <c r="N530" s="216" t="str">
        <f t="shared" si="17"/>
        <v>Urban centres (small)</v>
      </c>
      <c r="O530" s="216" t="s">
        <v>225</v>
      </c>
      <c r="P530" s="216" t="s">
        <v>226</v>
      </c>
      <c r="Q530" s="216"/>
      <c r="R530" s="216"/>
      <c r="S530" s="216"/>
      <c r="T530" s="216"/>
    </row>
    <row r="531" spans="1:20">
      <c r="A531" s="216">
        <v>31228</v>
      </c>
      <c r="B531" s="216">
        <v>3</v>
      </c>
      <c r="C531" s="216" t="str">
        <f t="shared" si="16"/>
        <v>Rural areas / thinly-populated area</v>
      </c>
      <c r="D531" s="216"/>
      <c r="E531" s="216"/>
      <c r="F531" s="216"/>
      <c r="L531" s="216">
        <v>31228</v>
      </c>
      <c r="M531" s="216">
        <v>310</v>
      </c>
      <c r="N531" s="216" t="str">
        <f t="shared" si="17"/>
        <v>Rural area surrounding centres (central)</v>
      </c>
      <c r="O531" s="216"/>
      <c r="P531" s="216"/>
      <c r="Q531" s="216" t="s">
        <v>170</v>
      </c>
      <c r="R531" s="216" t="s">
        <v>171</v>
      </c>
      <c r="S531" s="216"/>
      <c r="T531" s="216"/>
    </row>
    <row r="532" spans="1:20">
      <c r="A532" s="216">
        <v>31229</v>
      </c>
      <c r="B532" s="216">
        <v>3</v>
      </c>
      <c r="C532" s="216" t="str">
        <f t="shared" si="16"/>
        <v>Rural areas / thinly-populated area</v>
      </c>
      <c r="D532" s="216"/>
      <c r="E532" s="216"/>
      <c r="F532" s="216"/>
      <c r="L532" s="216">
        <v>31229</v>
      </c>
      <c r="M532" s="216">
        <v>310</v>
      </c>
      <c r="N532" s="216" t="str">
        <f t="shared" si="17"/>
        <v>Rural area surrounding centres (central)</v>
      </c>
      <c r="O532" s="216"/>
      <c r="P532" s="216"/>
      <c r="Q532" s="216" t="s">
        <v>170</v>
      </c>
      <c r="R532" s="216" t="s">
        <v>171</v>
      </c>
      <c r="S532" s="216"/>
      <c r="T532" s="216"/>
    </row>
    <row r="533" spans="1:20">
      <c r="A533" s="216">
        <v>31230</v>
      </c>
      <c r="B533" s="216">
        <v>2</v>
      </c>
      <c r="C533" s="216" t="str">
        <f t="shared" si="16"/>
        <v>Towns and suburbs / intermediate density area</v>
      </c>
      <c r="D533" s="216"/>
      <c r="E533" s="216"/>
      <c r="F533" s="216"/>
      <c r="L533" s="216">
        <v>31230</v>
      </c>
      <c r="M533" s="216">
        <v>103</v>
      </c>
      <c r="N533" s="216" t="str">
        <f t="shared" si="17"/>
        <v>Urban centres (small)</v>
      </c>
      <c r="O533" s="216" t="s">
        <v>225</v>
      </c>
      <c r="P533" s="216" t="s">
        <v>226</v>
      </c>
      <c r="Q533" s="216"/>
      <c r="R533" s="216"/>
      <c r="S533" s="216"/>
      <c r="T533" s="216"/>
    </row>
    <row r="534" spans="1:20">
      <c r="A534" s="216">
        <v>31234</v>
      </c>
      <c r="B534" s="216">
        <v>3</v>
      </c>
      <c r="C534" s="216" t="str">
        <f t="shared" si="16"/>
        <v>Rural areas / thinly-populated area</v>
      </c>
      <c r="D534" s="216"/>
      <c r="E534" s="216"/>
      <c r="F534" s="216"/>
      <c r="L534" s="216">
        <v>31234</v>
      </c>
      <c r="M534" s="216">
        <v>310</v>
      </c>
      <c r="N534" s="216" t="str">
        <f t="shared" si="17"/>
        <v>Rural area surrounding centres (central)</v>
      </c>
      <c r="O534" s="216"/>
      <c r="P534" s="216"/>
      <c r="Q534" s="216" t="s">
        <v>170</v>
      </c>
      <c r="R534" s="216" t="s">
        <v>171</v>
      </c>
      <c r="S534" s="216"/>
      <c r="T534" s="216"/>
    </row>
    <row r="535" spans="1:20">
      <c r="A535" s="216">
        <v>31235</v>
      </c>
      <c r="B535" s="216">
        <v>3</v>
      </c>
      <c r="C535" s="216" t="str">
        <f t="shared" si="16"/>
        <v>Rural areas / thinly-populated area</v>
      </c>
      <c r="D535" s="216"/>
      <c r="E535" s="216"/>
      <c r="F535" s="216"/>
      <c r="L535" s="216">
        <v>31235</v>
      </c>
      <c r="M535" s="216">
        <v>101</v>
      </c>
      <c r="N535" s="216" t="str">
        <f t="shared" si="17"/>
        <v>Urban centres (large)</v>
      </c>
      <c r="O535" s="216" t="s">
        <v>170</v>
      </c>
      <c r="P535" s="216" t="s">
        <v>171</v>
      </c>
      <c r="Q535" s="216"/>
      <c r="R535" s="216"/>
      <c r="S535" s="216"/>
      <c r="T535" s="216"/>
    </row>
    <row r="536" spans="1:20">
      <c r="A536" s="216">
        <v>31301</v>
      </c>
      <c r="B536" s="216">
        <v>3</v>
      </c>
      <c r="C536" s="216" t="str">
        <f t="shared" si="16"/>
        <v>Rural areas / thinly-populated area</v>
      </c>
      <c r="D536" s="216"/>
      <c r="E536" s="216"/>
      <c r="F536" s="216"/>
      <c r="L536" s="216">
        <v>31301</v>
      </c>
      <c r="M536" s="216">
        <v>410</v>
      </c>
      <c r="N536" s="216" t="str">
        <f t="shared" si="17"/>
        <v>Rural area (central)</v>
      </c>
      <c r="O536" s="216"/>
      <c r="P536" s="216"/>
      <c r="Q536" s="216"/>
      <c r="R536" s="216"/>
      <c r="S536" s="216"/>
      <c r="T536" s="216"/>
    </row>
    <row r="537" spans="1:20">
      <c r="A537" s="216">
        <v>31302</v>
      </c>
      <c r="B537" s="216">
        <v>3</v>
      </c>
      <c r="C537" s="216" t="str">
        <f t="shared" si="16"/>
        <v>Rural areas / thinly-populated area</v>
      </c>
      <c r="D537" s="216"/>
      <c r="E537" s="216"/>
      <c r="F537" s="216"/>
      <c r="L537" s="216">
        <v>31302</v>
      </c>
      <c r="M537" s="216">
        <v>430</v>
      </c>
      <c r="N537" s="216" t="str">
        <f t="shared" si="17"/>
        <v>Rural area (peripheral)</v>
      </c>
      <c r="O537" s="216"/>
      <c r="P537" s="216"/>
      <c r="Q537" s="216"/>
      <c r="R537" s="216"/>
      <c r="S537" s="216"/>
      <c r="T537" s="216"/>
    </row>
    <row r="538" spans="1:20">
      <c r="A538" s="216">
        <v>31303</v>
      </c>
      <c r="B538" s="216">
        <v>3</v>
      </c>
      <c r="C538" s="216" t="str">
        <f t="shared" si="16"/>
        <v>Rural areas / thinly-populated area</v>
      </c>
      <c r="D538" s="216"/>
      <c r="E538" s="216"/>
      <c r="F538" s="216"/>
      <c r="L538" s="216">
        <v>31303</v>
      </c>
      <c r="M538" s="216">
        <v>310</v>
      </c>
      <c r="N538" s="216" t="str">
        <f t="shared" si="17"/>
        <v>Rural area surrounding centres (central)</v>
      </c>
      <c r="O538" s="216"/>
      <c r="P538" s="216"/>
      <c r="Q538" s="216" t="s">
        <v>203</v>
      </c>
      <c r="R538" s="216" t="s">
        <v>204</v>
      </c>
      <c r="S538" s="216"/>
      <c r="T538" s="216"/>
    </row>
    <row r="539" spans="1:20">
      <c r="A539" s="216">
        <v>31304</v>
      </c>
      <c r="B539" s="216">
        <v>3</v>
      </c>
      <c r="C539" s="216" t="str">
        <f t="shared" si="16"/>
        <v>Rural areas / thinly-populated area</v>
      </c>
      <c r="D539" s="216"/>
      <c r="E539" s="216"/>
      <c r="F539" s="216"/>
      <c r="L539" s="216">
        <v>31304</v>
      </c>
      <c r="M539" s="216">
        <v>410</v>
      </c>
      <c r="N539" s="216" t="str">
        <f t="shared" si="17"/>
        <v>Rural area (central)</v>
      </c>
      <c r="O539" s="216"/>
      <c r="P539" s="216"/>
      <c r="Q539" s="216"/>
      <c r="R539" s="216"/>
      <c r="S539" s="216"/>
      <c r="T539" s="216"/>
    </row>
    <row r="540" spans="1:20">
      <c r="A540" s="216">
        <v>31308</v>
      </c>
      <c r="B540" s="216">
        <v>2</v>
      </c>
      <c r="C540" s="216" t="str">
        <f t="shared" si="16"/>
        <v>Towns and suburbs / intermediate density area</v>
      </c>
      <c r="D540" s="216"/>
      <c r="E540" s="216"/>
      <c r="F540" s="216"/>
      <c r="L540" s="216">
        <v>31308</v>
      </c>
      <c r="M540" s="216">
        <v>410</v>
      </c>
      <c r="N540" s="216" t="str">
        <f t="shared" si="17"/>
        <v>Rural area (central)</v>
      </c>
      <c r="O540" s="216"/>
      <c r="P540" s="216"/>
      <c r="Q540" s="216"/>
      <c r="R540" s="216"/>
      <c r="S540" s="216"/>
      <c r="T540" s="216"/>
    </row>
    <row r="541" spans="1:20">
      <c r="A541" s="216">
        <v>31309</v>
      </c>
      <c r="B541" s="216">
        <v>3</v>
      </c>
      <c r="C541" s="216" t="str">
        <f t="shared" si="16"/>
        <v>Rural areas / thinly-populated area</v>
      </c>
      <c r="D541" s="216"/>
      <c r="E541" s="216"/>
      <c r="F541" s="216"/>
      <c r="L541" s="216">
        <v>31309</v>
      </c>
      <c r="M541" s="216">
        <v>310</v>
      </c>
      <c r="N541" s="216" t="str">
        <f t="shared" si="17"/>
        <v>Rural area surrounding centres (central)</v>
      </c>
      <c r="O541" s="216"/>
      <c r="P541" s="216"/>
      <c r="Q541" s="216" t="s">
        <v>203</v>
      </c>
      <c r="R541" s="216" t="s">
        <v>204</v>
      </c>
      <c r="S541" s="216"/>
      <c r="T541" s="216"/>
    </row>
    <row r="542" spans="1:20">
      <c r="A542" s="216">
        <v>31310</v>
      </c>
      <c r="B542" s="216">
        <v>3</v>
      </c>
      <c r="C542" s="216" t="str">
        <f t="shared" si="16"/>
        <v>Rural areas / thinly-populated area</v>
      </c>
      <c r="D542" s="216"/>
      <c r="E542" s="216"/>
      <c r="F542" s="216"/>
      <c r="L542" s="216">
        <v>31310</v>
      </c>
      <c r="M542" s="216">
        <v>310</v>
      </c>
      <c r="N542" s="216" t="str">
        <f t="shared" si="17"/>
        <v>Rural area surrounding centres (central)</v>
      </c>
      <c r="O542" s="216"/>
      <c r="P542" s="216"/>
      <c r="Q542" s="216" t="s">
        <v>203</v>
      </c>
      <c r="R542" s="216" t="s">
        <v>204</v>
      </c>
      <c r="S542" s="216"/>
      <c r="T542" s="216"/>
    </row>
    <row r="543" spans="1:20">
      <c r="A543" s="216">
        <v>31311</v>
      </c>
      <c r="B543" s="216">
        <v>3</v>
      </c>
      <c r="C543" s="216" t="str">
        <f t="shared" si="16"/>
        <v>Rural areas / thinly-populated area</v>
      </c>
      <c r="D543" s="216"/>
      <c r="E543" s="216"/>
      <c r="F543" s="216"/>
      <c r="L543" s="216">
        <v>31311</v>
      </c>
      <c r="M543" s="216">
        <v>410</v>
      </c>
      <c r="N543" s="216" t="str">
        <f t="shared" si="17"/>
        <v>Rural area (central)</v>
      </c>
      <c r="O543" s="216"/>
      <c r="P543" s="216"/>
      <c r="Q543" s="216"/>
      <c r="R543" s="216"/>
      <c r="S543" s="216"/>
      <c r="T543" s="216"/>
    </row>
    <row r="544" spans="1:20">
      <c r="A544" s="216">
        <v>31315</v>
      </c>
      <c r="B544" s="216">
        <v>2</v>
      </c>
      <c r="C544" s="216" t="str">
        <f t="shared" si="16"/>
        <v>Towns and suburbs / intermediate density area</v>
      </c>
      <c r="D544" s="216"/>
      <c r="E544" s="216"/>
      <c r="F544" s="216"/>
      <c r="L544" s="216">
        <v>31315</v>
      </c>
      <c r="M544" s="216">
        <v>410</v>
      </c>
      <c r="N544" s="216" t="str">
        <f t="shared" si="17"/>
        <v>Rural area (central)</v>
      </c>
      <c r="O544" s="216"/>
      <c r="P544" s="216"/>
      <c r="Q544" s="216"/>
      <c r="R544" s="216"/>
      <c r="S544" s="216"/>
      <c r="T544" s="216"/>
    </row>
    <row r="545" spans="1:20">
      <c r="A545" s="216">
        <v>31319</v>
      </c>
      <c r="B545" s="216">
        <v>3</v>
      </c>
      <c r="C545" s="216" t="str">
        <f t="shared" si="16"/>
        <v>Rural areas / thinly-populated area</v>
      </c>
      <c r="D545" s="216"/>
      <c r="E545" s="216"/>
      <c r="F545" s="216"/>
      <c r="L545" s="216">
        <v>31319</v>
      </c>
      <c r="M545" s="216">
        <v>410</v>
      </c>
      <c r="N545" s="216" t="str">
        <f t="shared" si="17"/>
        <v>Rural area (central)</v>
      </c>
      <c r="O545" s="216"/>
      <c r="P545" s="216"/>
      <c r="Q545" s="216"/>
      <c r="R545" s="216"/>
      <c r="S545" s="216"/>
      <c r="T545" s="216"/>
    </row>
    <row r="546" spans="1:20">
      <c r="A546" s="216">
        <v>31321</v>
      </c>
      <c r="B546" s="216">
        <v>3</v>
      </c>
      <c r="C546" s="216" t="str">
        <f t="shared" si="16"/>
        <v>Rural areas / thinly-populated area</v>
      </c>
      <c r="D546" s="216"/>
      <c r="E546" s="216"/>
      <c r="F546" s="216"/>
      <c r="L546" s="216">
        <v>31321</v>
      </c>
      <c r="M546" s="216">
        <v>410</v>
      </c>
      <c r="N546" s="216" t="str">
        <f t="shared" si="17"/>
        <v>Rural area (central)</v>
      </c>
      <c r="O546" s="216"/>
      <c r="P546" s="216"/>
      <c r="Q546" s="216"/>
      <c r="R546" s="216"/>
      <c r="S546" s="216"/>
      <c r="T546" s="216"/>
    </row>
    <row r="547" spans="1:20">
      <c r="A547" s="216">
        <v>31322</v>
      </c>
      <c r="B547" s="216">
        <v>2</v>
      </c>
      <c r="C547" s="216" t="str">
        <f t="shared" si="16"/>
        <v>Towns and suburbs / intermediate density area</v>
      </c>
      <c r="D547" s="216"/>
      <c r="E547" s="216"/>
      <c r="F547" s="216"/>
      <c r="L547" s="216">
        <v>31322</v>
      </c>
      <c r="M547" s="216">
        <v>410</v>
      </c>
      <c r="N547" s="216" t="str">
        <f t="shared" si="17"/>
        <v>Rural area (central)</v>
      </c>
      <c r="O547" s="216"/>
      <c r="P547" s="216"/>
      <c r="Q547" s="216"/>
      <c r="R547" s="216"/>
      <c r="S547" s="216"/>
      <c r="T547" s="216"/>
    </row>
    <row r="548" spans="1:20">
      <c r="A548" s="216">
        <v>31323</v>
      </c>
      <c r="B548" s="216">
        <v>3</v>
      </c>
      <c r="C548" s="216" t="str">
        <f t="shared" si="16"/>
        <v>Rural areas / thinly-populated area</v>
      </c>
      <c r="D548" s="216"/>
      <c r="E548" s="216"/>
      <c r="F548" s="216"/>
      <c r="L548" s="216">
        <v>31323</v>
      </c>
      <c r="M548" s="216">
        <v>310</v>
      </c>
      <c r="N548" s="216" t="str">
        <f t="shared" si="17"/>
        <v>Rural area surrounding centres (central)</v>
      </c>
      <c r="O548" s="216"/>
      <c r="P548" s="216"/>
      <c r="Q548" s="216" t="s">
        <v>203</v>
      </c>
      <c r="R548" s="216" t="s">
        <v>204</v>
      </c>
      <c r="S548" s="216"/>
      <c r="T548" s="216"/>
    </row>
    <row r="549" spans="1:20">
      <c r="A549" s="216">
        <v>31324</v>
      </c>
      <c r="B549" s="216">
        <v>3</v>
      </c>
      <c r="C549" s="216" t="str">
        <f t="shared" si="16"/>
        <v>Rural areas / thinly-populated area</v>
      </c>
      <c r="D549" s="216"/>
      <c r="E549" s="216"/>
      <c r="F549" s="216"/>
      <c r="L549" s="216">
        <v>31324</v>
      </c>
      <c r="M549" s="216">
        <v>430</v>
      </c>
      <c r="N549" s="216" t="str">
        <f t="shared" si="17"/>
        <v>Rural area (peripheral)</v>
      </c>
      <c r="O549" s="216"/>
      <c r="P549" s="216"/>
      <c r="Q549" s="216"/>
      <c r="R549" s="216"/>
      <c r="S549" s="216"/>
      <c r="T549" s="216"/>
    </row>
    <row r="550" spans="1:20">
      <c r="A550" s="216">
        <v>31326</v>
      </c>
      <c r="B550" s="216">
        <v>3</v>
      </c>
      <c r="C550" s="216" t="str">
        <f t="shared" si="16"/>
        <v>Rural areas / thinly-populated area</v>
      </c>
      <c r="D550" s="216"/>
      <c r="E550" s="216"/>
      <c r="F550" s="216"/>
      <c r="L550" s="216">
        <v>31326</v>
      </c>
      <c r="M550" s="216">
        <v>420</v>
      </c>
      <c r="N550" s="216" t="str">
        <f t="shared" si="17"/>
        <v>Rural area (intermdiate)</v>
      </c>
      <c r="O550" s="216"/>
      <c r="P550" s="216"/>
      <c r="Q550" s="216"/>
      <c r="R550" s="216"/>
      <c r="S550" s="216"/>
      <c r="T550" s="216"/>
    </row>
    <row r="551" spans="1:20">
      <c r="A551" s="216">
        <v>31327</v>
      </c>
      <c r="B551" s="216">
        <v>2</v>
      </c>
      <c r="C551" s="216" t="str">
        <f t="shared" si="16"/>
        <v>Towns and suburbs / intermediate density area</v>
      </c>
      <c r="D551" s="216"/>
      <c r="E551" s="216"/>
      <c r="F551" s="216"/>
      <c r="L551" s="216">
        <v>31327</v>
      </c>
      <c r="M551" s="216">
        <v>102</v>
      </c>
      <c r="N551" s="216" t="str">
        <f t="shared" si="17"/>
        <v>Urban centres (intermediate)</v>
      </c>
      <c r="O551" s="216" t="s">
        <v>203</v>
      </c>
      <c r="P551" s="216" t="s">
        <v>204</v>
      </c>
      <c r="Q551" s="216"/>
      <c r="R551" s="216"/>
      <c r="S551" s="216"/>
      <c r="T551" s="216"/>
    </row>
    <row r="552" spans="1:20">
      <c r="A552" s="216">
        <v>31330</v>
      </c>
      <c r="B552" s="216">
        <v>3</v>
      </c>
      <c r="C552" s="216" t="str">
        <f t="shared" si="16"/>
        <v>Rural areas / thinly-populated area</v>
      </c>
      <c r="D552" s="216"/>
      <c r="E552" s="216"/>
      <c r="F552" s="216"/>
      <c r="L552" s="216">
        <v>31330</v>
      </c>
      <c r="M552" s="216">
        <v>410</v>
      </c>
      <c r="N552" s="216" t="str">
        <f t="shared" si="17"/>
        <v>Rural area (central)</v>
      </c>
      <c r="O552" s="216"/>
      <c r="P552" s="216"/>
      <c r="Q552" s="216"/>
      <c r="R552" s="216"/>
      <c r="S552" s="216"/>
      <c r="T552" s="216"/>
    </row>
    <row r="553" spans="1:20">
      <c r="A553" s="216">
        <v>31333</v>
      </c>
      <c r="B553" s="216">
        <v>3</v>
      </c>
      <c r="C553" s="216" t="str">
        <f t="shared" si="16"/>
        <v>Rural areas / thinly-populated area</v>
      </c>
      <c r="D553" s="216"/>
      <c r="E553" s="216"/>
      <c r="F553" s="216"/>
      <c r="L553" s="216">
        <v>31333</v>
      </c>
      <c r="M553" s="216">
        <v>410</v>
      </c>
      <c r="N553" s="216" t="str">
        <f t="shared" si="17"/>
        <v>Rural area (central)</v>
      </c>
      <c r="O553" s="216"/>
      <c r="P553" s="216"/>
      <c r="Q553" s="216"/>
      <c r="R553" s="216"/>
      <c r="S553" s="216"/>
      <c r="T553" s="216"/>
    </row>
    <row r="554" spans="1:20">
      <c r="A554" s="216">
        <v>31336</v>
      </c>
      <c r="B554" s="216">
        <v>3</v>
      </c>
      <c r="C554" s="216" t="str">
        <f t="shared" si="16"/>
        <v>Rural areas / thinly-populated area</v>
      </c>
      <c r="D554" s="216"/>
      <c r="E554" s="216"/>
      <c r="F554" s="216"/>
      <c r="L554" s="216">
        <v>31336</v>
      </c>
      <c r="M554" s="216">
        <v>420</v>
      </c>
      <c r="N554" s="216" t="str">
        <f t="shared" si="17"/>
        <v>Rural area (intermdiate)</v>
      </c>
      <c r="O554" s="216"/>
      <c r="P554" s="216"/>
      <c r="Q554" s="216"/>
      <c r="R554" s="216"/>
      <c r="S554" s="216"/>
      <c r="T554" s="216"/>
    </row>
    <row r="555" spans="1:20">
      <c r="A555" s="216">
        <v>31337</v>
      </c>
      <c r="B555" s="216">
        <v>2</v>
      </c>
      <c r="C555" s="216" t="str">
        <f t="shared" si="16"/>
        <v>Towns and suburbs / intermediate density area</v>
      </c>
      <c r="D555" s="216"/>
      <c r="E555" s="216"/>
      <c r="F555" s="216"/>
      <c r="L555" s="216">
        <v>31337</v>
      </c>
      <c r="M555" s="216">
        <v>102</v>
      </c>
      <c r="N555" s="216" t="str">
        <f t="shared" si="17"/>
        <v>Urban centres (intermediate)</v>
      </c>
      <c r="O555" s="216" t="s">
        <v>203</v>
      </c>
      <c r="P555" s="216" t="s">
        <v>204</v>
      </c>
      <c r="Q555" s="216"/>
      <c r="R555" s="216"/>
      <c r="S555" s="216"/>
      <c r="T555" s="216"/>
    </row>
    <row r="556" spans="1:20">
      <c r="A556" s="216">
        <v>31338</v>
      </c>
      <c r="B556" s="216">
        <v>3</v>
      </c>
      <c r="C556" s="216" t="str">
        <f t="shared" si="16"/>
        <v>Rural areas / thinly-populated area</v>
      </c>
      <c r="D556" s="216"/>
      <c r="E556" s="216"/>
      <c r="F556" s="216"/>
      <c r="L556" s="216">
        <v>31338</v>
      </c>
      <c r="M556" s="216">
        <v>410</v>
      </c>
      <c r="N556" s="216" t="str">
        <f t="shared" si="17"/>
        <v>Rural area (central)</v>
      </c>
      <c r="O556" s="216"/>
      <c r="P556" s="216"/>
      <c r="Q556" s="216"/>
      <c r="R556" s="216"/>
      <c r="S556" s="216"/>
      <c r="T556" s="216"/>
    </row>
    <row r="557" spans="1:20">
      <c r="A557" s="216">
        <v>31340</v>
      </c>
      <c r="B557" s="216">
        <v>3</v>
      </c>
      <c r="C557" s="216" t="str">
        <f t="shared" si="16"/>
        <v>Rural areas / thinly-populated area</v>
      </c>
      <c r="D557" s="216"/>
      <c r="E557" s="216"/>
      <c r="F557" s="216"/>
      <c r="L557" s="216">
        <v>31340</v>
      </c>
      <c r="M557" s="216">
        <v>430</v>
      </c>
      <c r="N557" s="216" t="str">
        <f t="shared" si="17"/>
        <v>Rural area (peripheral)</v>
      </c>
      <c r="O557" s="216"/>
      <c r="P557" s="216"/>
      <c r="Q557" s="216"/>
      <c r="R557" s="216"/>
      <c r="S557" s="216"/>
      <c r="T557" s="216"/>
    </row>
    <row r="558" spans="1:20">
      <c r="A558" s="216">
        <v>31343</v>
      </c>
      <c r="B558" s="216">
        <v>3</v>
      </c>
      <c r="C558" s="216" t="str">
        <f t="shared" si="16"/>
        <v>Rural areas / thinly-populated area</v>
      </c>
      <c r="D558" s="216"/>
      <c r="E558" s="216"/>
      <c r="F558" s="216"/>
      <c r="L558" s="216">
        <v>31343</v>
      </c>
      <c r="M558" s="216">
        <v>310</v>
      </c>
      <c r="N558" s="216" t="str">
        <f t="shared" si="17"/>
        <v>Rural area surrounding centres (central)</v>
      </c>
      <c r="O558" s="216"/>
      <c r="P558" s="216"/>
      <c r="Q558" s="216" t="s">
        <v>203</v>
      </c>
      <c r="R558" s="216" t="s">
        <v>204</v>
      </c>
      <c r="S558" s="216"/>
      <c r="T558" s="216"/>
    </row>
    <row r="559" spans="1:20">
      <c r="A559" s="216">
        <v>31344</v>
      </c>
      <c r="B559" s="216">
        <v>3</v>
      </c>
      <c r="C559" s="216" t="str">
        <f t="shared" si="16"/>
        <v>Rural areas / thinly-populated area</v>
      </c>
      <c r="D559" s="216"/>
      <c r="E559" s="216"/>
      <c r="F559" s="216"/>
      <c r="L559" s="216">
        <v>31344</v>
      </c>
      <c r="M559" s="216">
        <v>410</v>
      </c>
      <c r="N559" s="216" t="str">
        <f t="shared" si="17"/>
        <v>Rural area (central)</v>
      </c>
      <c r="O559" s="216"/>
      <c r="P559" s="216"/>
      <c r="Q559" s="216"/>
      <c r="R559" s="216"/>
      <c r="S559" s="216">
        <v>1</v>
      </c>
      <c r="T559" s="216"/>
    </row>
    <row r="560" spans="1:20">
      <c r="A560" s="216">
        <v>31346</v>
      </c>
      <c r="B560" s="216">
        <v>3</v>
      </c>
      <c r="C560" s="216" t="str">
        <f t="shared" si="16"/>
        <v>Rural areas / thinly-populated area</v>
      </c>
      <c r="D560" s="216"/>
      <c r="E560" s="216"/>
      <c r="F560" s="216"/>
      <c r="L560" s="216">
        <v>31346</v>
      </c>
      <c r="M560" s="216">
        <v>410</v>
      </c>
      <c r="N560" s="216" t="str">
        <f t="shared" si="17"/>
        <v>Rural area (central)</v>
      </c>
      <c r="O560" s="216"/>
      <c r="P560" s="216"/>
      <c r="Q560" s="216"/>
      <c r="R560" s="216"/>
      <c r="S560" s="216"/>
      <c r="T560" s="216"/>
    </row>
    <row r="561" spans="1:20">
      <c r="A561" s="216">
        <v>31347</v>
      </c>
      <c r="B561" s="216">
        <v>3</v>
      </c>
      <c r="C561" s="216" t="str">
        <f t="shared" si="16"/>
        <v>Rural areas / thinly-populated area</v>
      </c>
      <c r="D561" s="216"/>
      <c r="E561" s="216"/>
      <c r="F561" s="216"/>
      <c r="L561" s="216">
        <v>31347</v>
      </c>
      <c r="M561" s="216">
        <v>310</v>
      </c>
      <c r="N561" s="216" t="str">
        <f t="shared" si="17"/>
        <v>Rural area surrounding centres (central)</v>
      </c>
      <c r="O561" s="216"/>
      <c r="P561" s="216"/>
      <c r="Q561" s="216" t="s">
        <v>203</v>
      </c>
      <c r="R561" s="216" t="s">
        <v>204</v>
      </c>
      <c r="S561" s="216"/>
      <c r="T561" s="216"/>
    </row>
    <row r="562" spans="1:20">
      <c r="A562" s="216">
        <v>31350</v>
      </c>
      <c r="B562" s="216">
        <v>3</v>
      </c>
      <c r="C562" s="216" t="str">
        <f t="shared" si="16"/>
        <v>Rural areas / thinly-populated area</v>
      </c>
      <c r="D562" s="216"/>
      <c r="E562" s="216"/>
      <c r="F562" s="216"/>
      <c r="L562" s="216">
        <v>31350</v>
      </c>
      <c r="M562" s="216">
        <v>310</v>
      </c>
      <c r="N562" s="216" t="str">
        <f t="shared" si="17"/>
        <v>Rural area surrounding centres (central)</v>
      </c>
      <c r="O562" s="216"/>
      <c r="P562" s="216"/>
      <c r="Q562" s="216" t="s">
        <v>203</v>
      </c>
      <c r="R562" s="216" t="s">
        <v>204</v>
      </c>
      <c r="S562" s="216"/>
      <c r="T562" s="216"/>
    </row>
    <row r="563" spans="1:20">
      <c r="A563" s="216">
        <v>31351</v>
      </c>
      <c r="B563" s="216">
        <v>3</v>
      </c>
      <c r="C563" s="216" t="str">
        <f t="shared" si="16"/>
        <v>Rural areas / thinly-populated area</v>
      </c>
      <c r="D563" s="216"/>
      <c r="E563" s="216"/>
      <c r="F563" s="216"/>
      <c r="L563" s="216">
        <v>31351</v>
      </c>
      <c r="M563" s="216">
        <v>410</v>
      </c>
      <c r="N563" s="216" t="str">
        <f t="shared" si="17"/>
        <v>Rural area (central)</v>
      </c>
      <c r="O563" s="216"/>
      <c r="P563" s="216"/>
      <c r="Q563" s="216"/>
      <c r="R563" s="216"/>
      <c r="S563" s="216"/>
      <c r="T563" s="216"/>
    </row>
    <row r="564" spans="1:20">
      <c r="A564" s="216">
        <v>31355</v>
      </c>
      <c r="B564" s="216">
        <v>3</v>
      </c>
      <c r="C564" s="216" t="str">
        <f t="shared" si="16"/>
        <v>Rural areas / thinly-populated area</v>
      </c>
      <c r="D564" s="216"/>
      <c r="E564" s="216"/>
      <c r="F564" s="216"/>
      <c r="L564" s="216">
        <v>31355</v>
      </c>
      <c r="M564" s="216">
        <v>410</v>
      </c>
      <c r="N564" s="216" t="str">
        <f t="shared" si="17"/>
        <v>Rural area (central)</v>
      </c>
      <c r="O564" s="216"/>
      <c r="P564" s="216"/>
      <c r="Q564" s="216"/>
      <c r="R564" s="216"/>
      <c r="S564" s="216"/>
      <c r="T564" s="216"/>
    </row>
    <row r="565" spans="1:20">
      <c r="A565" s="216">
        <v>31356</v>
      </c>
      <c r="B565" s="216">
        <v>3</v>
      </c>
      <c r="C565" s="216" t="str">
        <f t="shared" si="16"/>
        <v>Rural areas / thinly-populated area</v>
      </c>
      <c r="D565" s="216"/>
      <c r="E565" s="216"/>
      <c r="F565" s="216"/>
      <c r="L565" s="216">
        <v>31356</v>
      </c>
      <c r="M565" s="216">
        <v>310</v>
      </c>
      <c r="N565" s="216" t="str">
        <f t="shared" si="17"/>
        <v>Rural area surrounding centres (central)</v>
      </c>
      <c r="O565" s="216"/>
      <c r="P565" s="216"/>
      <c r="Q565" s="216" t="s">
        <v>203</v>
      </c>
      <c r="R565" s="216" t="s">
        <v>204</v>
      </c>
      <c r="S565" s="216"/>
      <c r="T565" s="216"/>
    </row>
    <row r="566" spans="1:20">
      <c r="A566" s="216">
        <v>31401</v>
      </c>
      <c r="B566" s="216">
        <v>3</v>
      </c>
      <c r="C566" s="216" t="str">
        <f t="shared" si="16"/>
        <v>Rural areas / thinly-populated area</v>
      </c>
      <c r="D566" s="216"/>
      <c r="E566" s="216"/>
      <c r="F566" s="216"/>
      <c r="L566" s="216">
        <v>31401</v>
      </c>
      <c r="M566" s="216">
        <v>430</v>
      </c>
      <c r="N566" s="216" t="str">
        <f t="shared" si="17"/>
        <v>Rural area (peripheral)</v>
      </c>
      <c r="O566" s="216"/>
      <c r="P566" s="216"/>
      <c r="Q566" s="216"/>
      <c r="R566" s="216"/>
      <c r="S566" s="216">
        <v>1</v>
      </c>
      <c r="T566" s="216"/>
    </row>
    <row r="567" spans="1:20">
      <c r="A567" s="216">
        <v>31402</v>
      </c>
      <c r="B567" s="216">
        <v>3</v>
      </c>
      <c r="C567" s="216" t="str">
        <f t="shared" si="16"/>
        <v>Rural areas / thinly-populated area</v>
      </c>
      <c r="D567" s="216"/>
      <c r="E567" s="216"/>
      <c r="F567" s="216"/>
      <c r="L567" s="216">
        <v>31402</v>
      </c>
      <c r="M567" s="216">
        <v>410</v>
      </c>
      <c r="N567" s="216" t="str">
        <f t="shared" si="17"/>
        <v>Rural area (central)</v>
      </c>
      <c r="O567" s="216"/>
      <c r="P567" s="216"/>
      <c r="Q567" s="216"/>
      <c r="R567" s="216"/>
      <c r="S567" s="216"/>
      <c r="T567" s="216"/>
    </row>
    <row r="568" spans="1:20">
      <c r="A568" s="216">
        <v>31403</v>
      </c>
      <c r="B568" s="216">
        <v>3</v>
      </c>
      <c r="C568" s="216" t="str">
        <f t="shared" si="16"/>
        <v>Rural areas / thinly-populated area</v>
      </c>
      <c r="D568" s="216"/>
      <c r="E568" s="216"/>
      <c r="F568" s="216"/>
      <c r="L568" s="216">
        <v>31403</v>
      </c>
      <c r="M568" s="216">
        <v>430</v>
      </c>
      <c r="N568" s="216" t="str">
        <f t="shared" si="17"/>
        <v>Rural area (peripheral)</v>
      </c>
      <c r="O568" s="216"/>
      <c r="P568" s="216"/>
      <c r="Q568" s="216"/>
      <c r="R568" s="216"/>
      <c r="S568" s="216"/>
      <c r="T568" s="216"/>
    </row>
    <row r="569" spans="1:20">
      <c r="A569" s="216">
        <v>31404</v>
      </c>
      <c r="B569" s="216">
        <v>3</v>
      </c>
      <c r="C569" s="216" t="str">
        <f t="shared" si="16"/>
        <v>Rural areas / thinly-populated area</v>
      </c>
      <c r="D569" s="216"/>
      <c r="E569" s="216"/>
      <c r="F569" s="216"/>
      <c r="L569" s="216">
        <v>31404</v>
      </c>
      <c r="M569" s="216">
        <v>430</v>
      </c>
      <c r="N569" s="216" t="str">
        <f t="shared" si="17"/>
        <v>Rural area (peripheral)</v>
      </c>
      <c r="O569" s="216"/>
      <c r="P569" s="216"/>
      <c r="Q569" s="216"/>
      <c r="R569" s="216"/>
      <c r="S569" s="216"/>
      <c r="T569" s="216"/>
    </row>
    <row r="570" spans="1:20">
      <c r="A570" s="216">
        <v>31405</v>
      </c>
      <c r="B570" s="216">
        <v>3</v>
      </c>
      <c r="C570" s="216" t="str">
        <f t="shared" si="16"/>
        <v>Rural areas / thinly-populated area</v>
      </c>
      <c r="D570" s="216"/>
      <c r="E570" s="216"/>
      <c r="F570" s="216"/>
      <c r="L570" s="216">
        <v>31405</v>
      </c>
      <c r="M570" s="216">
        <v>330</v>
      </c>
      <c r="N570" s="216" t="str">
        <f t="shared" si="17"/>
        <v>Rural area surrounding centres (peripheral)</v>
      </c>
      <c r="O570" s="216"/>
      <c r="P570" s="216"/>
      <c r="Q570" s="216" t="s">
        <v>170</v>
      </c>
      <c r="R570" s="216" t="s">
        <v>171</v>
      </c>
      <c r="S570" s="216"/>
      <c r="T570" s="216"/>
    </row>
    <row r="571" spans="1:20">
      <c r="A571" s="216">
        <v>31406</v>
      </c>
      <c r="B571" s="216">
        <v>3</v>
      </c>
      <c r="C571" s="216" t="str">
        <f t="shared" si="16"/>
        <v>Rural areas / thinly-populated area</v>
      </c>
      <c r="D571" s="216"/>
      <c r="E571" s="216"/>
      <c r="F571" s="216"/>
      <c r="L571" s="216">
        <v>31406</v>
      </c>
      <c r="M571" s="216">
        <v>430</v>
      </c>
      <c r="N571" s="216" t="str">
        <f t="shared" si="17"/>
        <v>Rural area (peripheral)</v>
      </c>
      <c r="O571" s="216"/>
      <c r="P571" s="216"/>
      <c r="Q571" s="216"/>
      <c r="R571" s="216"/>
      <c r="S571" s="216"/>
      <c r="T571" s="216"/>
    </row>
    <row r="572" spans="1:20">
      <c r="A572" s="216">
        <v>31407</v>
      </c>
      <c r="B572" s="216">
        <v>3</v>
      </c>
      <c r="C572" s="216" t="str">
        <f t="shared" si="16"/>
        <v>Rural areas / thinly-populated area</v>
      </c>
      <c r="D572" s="216"/>
      <c r="E572" s="216"/>
      <c r="F572" s="216"/>
      <c r="L572" s="216">
        <v>31407</v>
      </c>
      <c r="M572" s="216">
        <v>410</v>
      </c>
      <c r="N572" s="216" t="str">
        <f t="shared" si="17"/>
        <v>Rural area (central)</v>
      </c>
      <c r="O572" s="216"/>
      <c r="P572" s="216"/>
      <c r="Q572" s="216"/>
      <c r="R572" s="216"/>
      <c r="S572" s="216"/>
      <c r="T572" s="216"/>
    </row>
    <row r="573" spans="1:20">
      <c r="A573" s="216">
        <v>31408</v>
      </c>
      <c r="B573" s="216">
        <v>3</v>
      </c>
      <c r="C573" s="216" t="str">
        <f t="shared" si="16"/>
        <v>Rural areas / thinly-populated area</v>
      </c>
      <c r="D573" s="216"/>
      <c r="E573" s="216"/>
      <c r="F573" s="216"/>
      <c r="L573" s="216">
        <v>31408</v>
      </c>
      <c r="M573" s="216">
        <v>430</v>
      </c>
      <c r="N573" s="216" t="str">
        <f t="shared" si="17"/>
        <v>Rural area (peripheral)</v>
      </c>
      <c r="O573" s="216"/>
      <c r="P573" s="216"/>
      <c r="Q573" s="216"/>
      <c r="R573" s="216"/>
      <c r="S573" s="216"/>
      <c r="T573" s="216"/>
    </row>
    <row r="574" spans="1:20">
      <c r="A574" s="216">
        <v>31409</v>
      </c>
      <c r="B574" s="216">
        <v>3</v>
      </c>
      <c r="C574" s="216" t="str">
        <f t="shared" si="16"/>
        <v>Rural areas / thinly-populated area</v>
      </c>
      <c r="D574" s="216"/>
      <c r="E574" s="216"/>
      <c r="F574" s="216"/>
      <c r="L574" s="216">
        <v>31409</v>
      </c>
      <c r="M574" s="216">
        <v>430</v>
      </c>
      <c r="N574" s="216" t="str">
        <f t="shared" si="17"/>
        <v>Rural area (peripheral)</v>
      </c>
      <c r="O574" s="216"/>
      <c r="P574" s="216"/>
      <c r="Q574" s="216"/>
      <c r="R574" s="216"/>
      <c r="S574" s="216"/>
      <c r="T574" s="216"/>
    </row>
    <row r="575" spans="1:20">
      <c r="A575" s="216">
        <v>31410</v>
      </c>
      <c r="B575" s="216">
        <v>3</v>
      </c>
      <c r="C575" s="216" t="str">
        <f t="shared" si="16"/>
        <v>Rural areas / thinly-populated area</v>
      </c>
      <c r="D575" s="216"/>
      <c r="E575" s="216"/>
      <c r="F575" s="216"/>
      <c r="L575" s="216">
        <v>31410</v>
      </c>
      <c r="M575" s="216">
        <v>430</v>
      </c>
      <c r="N575" s="216" t="str">
        <f t="shared" si="17"/>
        <v>Rural area (peripheral)</v>
      </c>
      <c r="O575" s="216"/>
      <c r="P575" s="216"/>
      <c r="Q575" s="216"/>
      <c r="R575" s="216"/>
      <c r="S575" s="216"/>
      <c r="T575" s="216"/>
    </row>
    <row r="576" spans="1:20">
      <c r="A576" s="216">
        <v>31411</v>
      </c>
      <c r="B576" s="216">
        <v>3</v>
      </c>
      <c r="C576" s="216" t="str">
        <f t="shared" si="16"/>
        <v>Rural areas / thinly-populated area</v>
      </c>
      <c r="D576" s="216"/>
      <c r="E576" s="216"/>
      <c r="F576" s="216"/>
      <c r="L576" s="216">
        <v>31411</v>
      </c>
      <c r="M576" s="216">
        <v>430</v>
      </c>
      <c r="N576" s="216" t="str">
        <f t="shared" si="17"/>
        <v>Rural area (peripheral)</v>
      </c>
      <c r="O576" s="216"/>
      <c r="P576" s="216"/>
      <c r="Q576" s="216"/>
      <c r="R576" s="216"/>
      <c r="S576" s="216"/>
      <c r="T576" s="216"/>
    </row>
    <row r="577" spans="1:20">
      <c r="A577" s="216">
        <v>31412</v>
      </c>
      <c r="B577" s="216">
        <v>3</v>
      </c>
      <c r="C577" s="216" t="str">
        <f t="shared" si="16"/>
        <v>Rural areas / thinly-populated area</v>
      </c>
      <c r="D577" s="216"/>
      <c r="E577" s="216"/>
      <c r="F577" s="216"/>
      <c r="L577" s="216">
        <v>31412</v>
      </c>
      <c r="M577" s="216">
        <v>410</v>
      </c>
      <c r="N577" s="216" t="str">
        <f t="shared" si="17"/>
        <v>Rural area (central)</v>
      </c>
      <c r="O577" s="216"/>
      <c r="P577" s="216"/>
      <c r="Q577" s="216"/>
      <c r="R577" s="216"/>
      <c r="S577" s="216"/>
      <c r="T577" s="216"/>
    </row>
    <row r="578" spans="1:20">
      <c r="A578" s="216">
        <v>31413</v>
      </c>
      <c r="B578" s="216">
        <v>3</v>
      </c>
      <c r="C578" s="216" t="str">
        <f t="shared" si="16"/>
        <v>Rural areas / thinly-populated area</v>
      </c>
      <c r="D578" s="216"/>
      <c r="E578" s="216"/>
      <c r="F578" s="216"/>
      <c r="L578" s="216">
        <v>31413</v>
      </c>
      <c r="M578" s="216">
        <v>410</v>
      </c>
      <c r="N578" s="216" t="str">
        <f t="shared" si="17"/>
        <v>Rural area (central)</v>
      </c>
      <c r="O578" s="216"/>
      <c r="P578" s="216"/>
      <c r="Q578" s="216"/>
      <c r="R578" s="216"/>
      <c r="S578" s="216"/>
      <c r="T578" s="216"/>
    </row>
    <row r="579" spans="1:20">
      <c r="A579" s="216">
        <v>31414</v>
      </c>
      <c r="B579" s="216">
        <v>3</v>
      </c>
      <c r="C579" s="216" t="str">
        <f t="shared" si="16"/>
        <v>Rural areas / thinly-populated area</v>
      </c>
      <c r="D579" s="216"/>
      <c r="E579" s="216"/>
      <c r="F579" s="216"/>
      <c r="L579" s="216">
        <v>31414</v>
      </c>
      <c r="M579" s="216">
        <v>430</v>
      </c>
      <c r="N579" s="216" t="str">
        <f t="shared" si="17"/>
        <v>Rural area (peripheral)</v>
      </c>
      <c r="O579" s="216"/>
      <c r="P579" s="216"/>
      <c r="Q579" s="216"/>
      <c r="R579" s="216"/>
      <c r="S579" s="216"/>
      <c r="T579" s="216"/>
    </row>
    <row r="580" spans="1:20">
      <c r="A580" s="216">
        <v>31502</v>
      </c>
      <c r="B580" s="216">
        <v>3</v>
      </c>
      <c r="C580" s="216" t="str">
        <f t="shared" ref="C580:C643" si="18">VLOOKUP(B580,$F$3:$G$5,2)</f>
        <v>Rural areas / thinly-populated area</v>
      </c>
      <c r="D580" s="216"/>
      <c r="E580" s="216"/>
      <c r="F580" s="216"/>
      <c r="L580" s="216">
        <v>31502</v>
      </c>
      <c r="M580" s="216">
        <v>420</v>
      </c>
      <c r="N580" s="216" t="str">
        <f t="shared" ref="N580:N643" si="19">VLOOKUP(M580,$U$3:$V$13,2)</f>
        <v>Rural area (intermdiate)</v>
      </c>
      <c r="O580" s="216"/>
      <c r="P580" s="216"/>
      <c r="Q580" s="216"/>
      <c r="R580" s="216"/>
      <c r="S580" s="216"/>
      <c r="T580" s="216"/>
    </row>
    <row r="581" spans="1:20">
      <c r="A581" s="216">
        <v>31503</v>
      </c>
      <c r="B581" s="216">
        <v>3</v>
      </c>
      <c r="C581" s="216" t="str">
        <f t="shared" si="18"/>
        <v>Rural areas / thinly-populated area</v>
      </c>
      <c r="D581" s="216"/>
      <c r="E581" s="216"/>
      <c r="F581" s="216"/>
      <c r="L581" s="216">
        <v>31503</v>
      </c>
      <c r="M581" s="216">
        <v>410</v>
      </c>
      <c r="N581" s="216" t="str">
        <f t="shared" si="19"/>
        <v>Rural area (central)</v>
      </c>
      <c r="O581" s="216"/>
      <c r="P581" s="216"/>
      <c r="Q581" s="216"/>
      <c r="R581" s="216"/>
      <c r="S581" s="216"/>
      <c r="T581" s="216"/>
    </row>
    <row r="582" spans="1:20">
      <c r="A582" s="216">
        <v>31504</v>
      </c>
      <c r="B582" s="216">
        <v>3</v>
      </c>
      <c r="C582" s="216" t="str">
        <f t="shared" si="18"/>
        <v>Rural areas / thinly-populated area</v>
      </c>
      <c r="D582" s="216"/>
      <c r="E582" s="216"/>
      <c r="F582" s="216"/>
      <c r="L582" s="216">
        <v>31504</v>
      </c>
      <c r="M582" s="216">
        <v>410</v>
      </c>
      <c r="N582" s="216" t="str">
        <f t="shared" si="19"/>
        <v>Rural area (central)</v>
      </c>
      <c r="O582" s="216"/>
      <c r="P582" s="216"/>
      <c r="Q582" s="216"/>
      <c r="R582" s="216"/>
      <c r="S582" s="216"/>
      <c r="T582" s="216"/>
    </row>
    <row r="583" spans="1:20">
      <c r="A583" s="216">
        <v>31505</v>
      </c>
      <c r="B583" s="216">
        <v>3</v>
      </c>
      <c r="C583" s="216" t="str">
        <f t="shared" si="18"/>
        <v>Rural areas / thinly-populated area</v>
      </c>
      <c r="D583" s="216"/>
      <c r="E583" s="216"/>
      <c r="F583" s="216"/>
      <c r="L583" s="216">
        <v>31505</v>
      </c>
      <c r="M583" s="216">
        <v>410</v>
      </c>
      <c r="N583" s="216" t="str">
        <f t="shared" si="19"/>
        <v>Rural area (central)</v>
      </c>
      <c r="O583" s="216"/>
      <c r="P583" s="216"/>
      <c r="Q583" s="216"/>
      <c r="R583" s="216"/>
      <c r="S583" s="216"/>
      <c r="T583" s="216"/>
    </row>
    <row r="584" spans="1:20">
      <c r="A584" s="216">
        <v>31506</v>
      </c>
      <c r="B584" s="216">
        <v>3</v>
      </c>
      <c r="C584" s="216" t="str">
        <f t="shared" si="18"/>
        <v>Rural areas / thinly-populated area</v>
      </c>
      <c r="D584" s="216"/>
      <c r="E584" s="216"/>
      <c r="F584" s="216"/>
      <c r="L584" s="216">
        <v>31506</v>
      </c>
      <c r="M584" s="216">
        <v>430</v>
      </c>
      <c r="N584" s="216" t="str">
        <f t="shared" si="19"/>
        <v>Rural area (peripheral)</v>
      </c>
      <c r="O584" s="216"/>
      <c r="P584" s="216"/>
      <c r="Q584" s="216"/>
      <c r="R584" s="216"/>
      <c r="S584" s="216"/>
      <c r="T584" s="216"/>
    </row>
    <row r="585" spans="1:20">
      <c r="A585" s="216">
        <v>31507</v>
      </c>
      <c r="B585" s="216">
        <v>3</v>
      </c>
      <c r="C585" s="216" t="str">
        <f t="shared" si="18"/>
        <v>Rural areas / thinly-populated area</v>
      </c>
      <c r="D585" s="216"/>
      <c r="E585" s="216"/>
      <c r="F585" s="216"/>
      <c r="L585" s="216">
        <v>31507</v>
      </c>
      <c r="M585" s="216">
        <v>410</v>
      </c>
      <c r="N585" s="216" t="str">
        <f t="shared" si="19"/>
        <v>Rural area (central)</v>
      </c>
      <c r="O585" s="216"/>
      <c r="P585" s="216"/>
      <c r="Q585" s="216"/>
      <c r="R585" s="216"/>
      <c r="S585" s="216"/>
      <c r="T585" s="216"/>
    </row>
    <row r="586" spans="1:20">
      <c r="A586" s="216">
        <v>31508</v>
      </c>
      <c r="B586" s="216">
        <v>2</v>
      </c>
      <c r="C586" s="216" t="str">
        <f t="shared" si="18"/>
        <v>Towns and suburbs / intermediate density area</v>
      </c>
      <c r="D586" s="216"/>
      <c r="E586" s="216"/>
      <c r="F586" s="216"/>
      <c r="L586" s="216">
        <v>31508</v>
      </c>
      <c r="M586" s="216">
        <v>410</v>
      </c>
      <c r="N586" s="216" t="str">
        <f t="shared" si="19"/>
        <v>Rural area (central)</v>
      </c>
      <c r="O586" s="216"/>
      <c r="P586" s="216"/>
      <c r="Q586" s="216"/>
      <c r="R586" s="216"/>
      <c r="S586" s="216"/>
      <c r="T586" s="216"/>
    </row>
    <row r="587" spans="1:20">
      <c r="A587" s="216">
        <v>31509</v>
      </c>
      <c r="B587" s="216">
        <v>2</v>
      </c>
      <c r="C587" s="216" t="str">
        <f t="shared" si="18"/>
        <v>Towns and suburbs / intermediate density area</v>
      </c>
      <c r="D587" s="216"/>
      <c r="E587" s="216"/>
      <c r="F587" s="216"/>
      <c r="L587" s="216">
        <v>31509</v>
      </c>
      <c r="M587" s="216">
        <v>420</v>
      </c>
      <c r="N587" s="216" t="str">
        <f t="shared" si="19"/>
        <v>Rural area (intermdiate)</v>
      </c>
      <c r="O587" s="216"/>
      <c r="P587" s="216"/>
      <c r="Q587" s="216"/>
      <c r="R587" s="216"/>
      <c r="S587" s="216"/>
      <c r="T587" s="216"/>
    </row>
    <row r="588" spans="1:20">
      <c r="A588" s="216">
        <v>31511</v>
      </c>
      <c r="B588" s="216">
        <v>3</v>
      </c>
      <c r="C588" s="216" t="str">
        <f t="shared" si="18"/>
        <v>Rural areas / thinly-populated area</v>
      </c>
      <c r="D588" s="216"/>
      <c r="E588" s="216"/>
      <c r="F588" s="216"/>
      <c r="L588" s="216">
        <v>31511</v>
      </c>
      <c r="M588" s="216">
        <v>410</v>
      </c>
      <c r="N588" s="216" t="str">
        <f t="shared" si="19"/>
        <v>Rural area (central)</v>
      </c>
      <c r="O588" s="216"/>
      <c r="P588" s="216"/>
      <c r="Q588" s="216"/>
      <c r="R588" s="216"/>
      <c r="S588" s="216"/>
      <c r="T588" s="216"/>
    </row>
    <row r="589" spans="1:20">
      <c r="A589" s="216">
        <v>31513</v>
      </c>
      <c r="B589" s="216">
        <v>3</v>
      </c>
      <c r="C589" s="216" t="str">
        <f t="shared" si="18"/>
        <v>Rural areas / thinly-populated area</v>
      </c>
      <c r="D589" s="216"/>
      <c r="E589" s="216"/>
      <c r="F589" s="216"/>
      <c r="L589" s="216">
        <v>31513</v>
      </c>
      <c r="M589" s="216">
        <v>410</v>
      </c>
      <c r="N589" s="216" t="str">
        <f t="shared" si="19"/>
        <v>Rural area (central)</v>
      </c>
      <c r="O589" s="216"/>
      <c r="P589" s="216"/>
      <c r="Q589" s="216"/>
      <c r="R589" s="216"/>
      <c r="S589" s="216"/>
      <c r="T589" s="216"/>
    </row>
    <row r="590" spans="1:20">
      <c r="A590" s="216">
        <v>31514</v>
      </c>
      <c r="B590" s="216">
        <v>3</v>
      </c>
      <c r="C590" s="216" t="str">
        <f t="shared" si="18"/>
        <v>Rural areas / thinly-populated area</v>
      </c>
      <c r="D590" s="216"/>
      <c r="E590" s="216"/>
      <c r="F590" s="216"/>
      <c r="L590" s="216">
        <v>31514</v>
      </c>
      <c r="M590" s="216">
        <v>410</v>
      </c>
      <c r="N590" s="216" t="str">
        <f t="shared" si="19"/>
        <v>Rural area (central)</v>
      </c>
      <c r="O590" s="216"/>
      <c r="P590" s="216"/>
      <c r="Q590" s="216"/>
      <c r="R590" s="216"/>
      <c r="S590" s="216"/>
      <c r="T590" s="216"/>
    </row>
    <row r="591" spans="1:20">
      <c r="A591" s="216">
        <v>31515</v>
      </c>
      <c r="B591" s="216">
        <v>3</v>
      </c>
      <c r="C591" s="216" t="str">
        <f t="shared" si="18"/>
        <v>Rural areas / thinly-populated area</v>
      </c>
      <c r="D591" s="216"/>
      <c r="E591" s="216"/>
      <c r="F591" s="216"/>
      <c r="L591" s="216">
        <v>31515</v>
      </c>
      <c r="M591" s="216">
        <v>430</v>
      </c>
      <c r="N591" s="216" t="str">
        <f t="shared" si="19"/>
        <v>Rural area (peripheral)</v>
      </c>
      <c r="O591" s="216"/>
      <c r="P591" s="216"/>
      <c r="Q591" s="216"/>
      <c r="R591" s="216"/>
      <c r="S591" s="216"/>
      <c r="T591" s="216"/>
    </row>
    <row r="592" spans="1:20">
      <c r="A592" s="216">
        <v>31516</v>
      </c>
      <c r="B592" s="216">
        <v>2</v>
      </c>
      <c r="C592" s="216" t="str">
        <f t="shared" si="18"/>
        <v>Towns and suburbs / intermediate density area</v>
      </c>
      <c r="D592" s="216"/>
      <c r="E592" s="216"/>
      <c r="F592" s="216"/>
      <c r="L592" s="216">
        <v>31516</v>
      </c>
      <c r="M592" s="216">
        <v>410</v>
      </c>
      <c r="N592" s="216" t="str">
        <f t="shared" si="19"/>
        <v>Rural area (central)</v>
      </c>
      <c r="O592" s="216"/>
      <c r="P592" s="216"/>
      <c r="Q592" s="216"/>
      <c r="R592" s="216"/>
      <c r="S592" s="216"/>
      <c r="T592" s="216"/>
    </row>
    <row r="593" spans="1:20">
      <c r="A593" s="216">
        <v>31517</v>
      </c>
      <c r="B593" s="216">
        <v>2</v>
      </c>
      <c r="C593" s="216" t="str">
        <f t="shared" si="18"/>
        <v>Towns and suburbs / intermediate density area</v>
      </c>
      <c r="D593" s="216"/>
      <c r="E593" s="216"/>
      <c r="F593" s="216"/>
      <c r="L593" s="216">
        <v>31517</v>
      </c>
      <c r="M593" s="216">
        <v>420</v>
      </c>
      <c r="N593" s="216" t="str">
        <f t="shared" si="19"/>
        <v>Rural area (intermdiate)</v>
      </c>
      <c r="O593" s="216"/>
      <c r="P593" s="216"/>
      <c r="Q593" s="216"/>
      <c r="R593" s="216"/>
      <c r="S593" s="216"/>
      <c r="T593" s="216"/>
    </row>
    <row r="594" spans="1:20">
      <c r="A594" s="216">
        <v>31519</v>
      </c>
      <c r="B594" s="216">
        <v>3</v>
      </c>
      <c r="C594" s="216" t="str">
        <f t="shared" si="18"/>
        <v>Rural areas / thinly-populated area</v>
      </c>
      <c r="D594" s="216"/>
      <c r="E594" s="216"/>
      <c r="F594" s="216"/>
      <c r="L594" s="216">
        <v>31519</v>
      </c>
      <c r="M594" s="216">
        <v>410</v>
      </c>
      <c r="N594" s="216" t="str">
        <f t="shared" si="19"/>
        <v>Rural area (central)</v>
      </c>
      <c r="O594" s="216"/>
      <c r="P594" s="216"/>
      <c r="Q594" s="216"/>
      <c r="R594" s="216"/>
      <c r="S594" s="216"/>
      <c r="T594" s="216"/>
    </row>
    <row r="595" spans="1:20">
      <c r="A595" s="216">
        <v>31520</v>
      </c>
      <c r="B595" s="216">
        <v>3</v>
      </c>
      <c r="C595" s="216" t="str">
        <f t="shared" si="18"/>
        <v>Rural areas / thinly-populated area</v>
      </c>
      <c r="D595" s="216"/>
      <c r="E595" s="216"/>
      <c r="F595" s="216"/>
      <c r="L595" s="216">
        <v>31520</v>
      </c>
      <c r="M595" s="216">
        <v>410</v>
      </c>
      <c r="N595" s="216" t="str">
        <f t="shared" si="19"/>
        <v>Rural area (central)</v>
      </c>
      <c r="O595" s="216"/>
      <c r="P595" s="216"/>
      <c r="Q595" s="216"/>
      <c r="R595" s="216"/>
      <c r="S595" s="216"/>
      <c r="T595" s="216"/>
    </row>
    <row r="596" spans="1:20">
      <c r="A596" s="216">
        <v>31521</v>
      </c>
      <c r="B596" s="216">
        <v>3</v>
      </c>
      <c r="C596" s="216" t="str">
        <f t="shared" si="18"/>
        <v>Rural areas / thinly-populated area</v>
      </c>
      <c r="D596" s="216"/>
      <c r="E596" s="216"/>
      <c r="F596" s="216"/>
      <c r="L596" s="216">
        <v>31521</v>
      </c>
      <c r="M596" s="216">
        <v>410</v>
      </c>
      <c r="N596" s="216" t="str">
        <f t="shared" si="19"/>
        <v>Rural area (central)</v>
      </c>
      <c r="O596" s="216"/>
      <c r="P596" s="216"/>
      <c r="Q596" s="216"/>
      <c r="R596" s="216"/>
      <c r="S596" s="216"/>
      <c r="T596" s="216"/>
    </row>
    <row r="597" spans="1:20">
      <c r="A597" s="216">
        <v>31522</v>
      </c>
      <c r="B597" s="216">
        <v>2</v>
      </c>
      <c r="C597" s="216" t="str">
        <f t="shared" si="18"/>
        <v>Towns and suburbs / intermediate density area</v>
      </c>
      <c r="D597" s="216"/>
      <c r="E597" s="216"/>
      <c r="F597" s="216"/>
      <c r="L597" s="216">
        <v>31522</v>
      </c>
      <c r="M597" s="216">
        <v>420</v>
      </c>
      <c r="N597" s="216" t="str">
        <f t="shared" si="19"/>
        <v>Rural area (intermdiate)</v>
      </c>
      <c r="O597" s="216"/>
      <c r="P597" s="216"/>
      <c r="Q597" s="216"/>
      <c r="R597" s="216"/>
      <c r="S597" s="216"/>
      <c r="T597" s="216"/>
    </row>
    <row r="598" spans="1:20">
      <c r="A598" s="216">
        <v>31523</v>
      </c>
      <c r="B598" s="216">
        <v>3</v>
      </c>
      <c r="C598" s="216" t="str">
        <f t="shared" si="18"/>
        <v>Rural areas / thinly-populated area</v>
      </c>
      <c r="D598" s="216"/>
      <c r="E598" s="216"/>
      <c r="F598" s="216"/>
      <c r="L598" s="216">
        <v>31523</v>
      </c>
      <c r="M598" s="216">
        <v>420</v>
      </c>
      <c r="N598" s="216" t="str">
        <f t="shared" si="19"/>
        <v>Rural area (intermdiate)</v>
      </c>
      <c r="O598" s="216"/>
      <c r="P598" s="216"/>
      <c r="Q598" s="216"/>
      <c r="R598" s="216"/>
      <c r="S598" s="216"/>
      <c r="T598" s="216"/>
    </row>
    <row r="599" spans="1:20">
      <c r="A599" s="216">
        <v>31524</v>
      </c>
      <c r="B599" s="216">
        <v>3</v>
      </c>
      <c r="C599" s="216" t="str">
        <f t="shared" si="18"/>
        <v>Rural areas / thinly-populated area</v>
      </c>
      <c r="D599" s="216"/>
      <c r="E599" s="216"/>
      <c r="F599" s="216"/>
      <c r="L599" s="216">
        <v>31524</v>
      </c>
      <c r="M599" s="216">
        <v>210</v>
      </c>
      <c r="N599" s="216" t="str">
        <f t="shared" si="19"/>
        <v>Regional centres (central)</v>
      </c>
      <c r="O599" s="216" t="s">
        <v>227</v>
      </c>
      <c r="P599" s="216" t="s">
        <v>228</v>
      </c>
      <c r="Q599" s="216"/>
      <c r="R599" s="216"/>
      <c r="S599" s="216"/>
      <c r="T599" s="216"/>
    </row>
    <row r="600" spans="1:20">
      <c r="A600" s="216">
        <v>31525</v>
      </c>
      <c r="B600" s="216">
        <v>3</v>
      </c>
      <c r="C600" s="216" t="str">
        <f t="shared" si="18"/>
        <v>Rural areas / thinly-populated area</v>
      </c>
      <c r="D600" s="216"/>
      <c r="E600" s="216"/>
      <c r="F600" s="216"/>
      <c r="L600" s="216">
        <v>31525</v>
      </c>
      <c r="M600" s="216">
        <v>430</v>
      </c>
      <c r="N600" s="216" t="str">
        <f t="shared" si="19"/>
        <v>Rural area (peripheral)</v>
      </c>
      <c r="O600" s="216"/>
      <c r="P600" s="216"/>
      <c r="Q600" s="216"/>
      <c r="R600" s="216"/>
      <c r="S600" s="216"/>
      <c r="T600" s="216"/>
    </row>
    <row r="601" spans="1:20">
      <c r="A601" s="216">
        <v>31527</v>
      </c>
      <c r="B601" s="216">
        <v>3</v>
      </c>
      <c r="C601" s="216" t="str">
        <f t="shared" si="18"/>
        <v>Rural areas / thinly-populated area</v>
      </c>
      <c r="D601" s="216"/>
      <c r="E601" s="216"/>
      <c r="F601" s="216"/>
      <c r="L601" s="216">
        <v>31527</v>
      </c>
      <c r="M601" s="216">
        <v>410</v>
      </c>
      <c r="N601" s="216" t="str">
        <f t="shared" si="19"/>
        <v>Rural area (central)</v>
      </c>
      <c r="O601" s="216"/>
      <c r="P601" s="216"/>
      <c r="Q601" s="216"/>
      <c r="R601" s="216"/>
      <c r="S601" s="216"/>
      <c r="T601" s="216"/>
    </row>
    <row r="602" spans="1:20">
      <c r="A602" s="216">
        <v>31528</v>
      </c>
      <c r="B602" s="216">
        <v>3</v>
      </c>
      <c r="C602" s="216" t="str">
        <f t="shared" si="18"/>
        <v>Rural areas / thinly-populated area</v>
      </c>
      <c r="D602" s="216"/>
      <c r="E602" s="216"/>
      <c r="F602" s="216"/>
      <c r="L602" s="216">
        <v>31528</v>
      </c>
      <c r="M602" s="216">
        <v>420</v>
      </c>
      <c r="N602" s="216" t="str">
        <f t="shared" si="19"/>
        <v>Rural area (intermdiate)</v>
      </c>
      <c r="O602" s="216"/>
      <c r="P602" s="216"/>
      <c r="Q602" s="216"/>
      <c r="R602" s="216"/>
      <c r="S602" s="216"/>
      <c r="T602" s="216"/>
    </row>
    <row r="603" spans="1:20">
      <c r="A603" s="216">
        <v>31530</v>
      </c>
      <c r="B603" s="216">
        <v>2</v>
      </c>
      <c r="C603" s="216" t="str">
        <f t="shared" si="18"/>
        <v>Towns and suburbs / intermediate density area</v>
      </c>
      <c r="D603" s="216"/>
      <c r="E603" s="216"/>
      <c r="F603" s="216"/>
      <c r="L603" s="216">
        <v>31530</v>
      </c>
      <c r="M603" s="216">
        <v>210</v>
      </c>
      <c r="N603" s="216" t="str">
        <f t="shared" si="19"/>
        <v>Regional centres (central)</v>
      </c>
      <c r="O603" s="216" t="s">
        <v>229</v>
      </c>
      <c r="P603" s="216" t="s">
        <v>230</v>
      </c>
      <c r="Q603" s="216"/>
      <c r="R603" s="216"/>
      <c r="S603" s="216"/>
      <c r="T603" s="216"/>
    </row>
    <row r="604" spans="1:20">
      <c r="A604" s="216">
        <v>31531</v>
      </c>
      <c r="B604" s="216">
        <v>2</v>
      </c>
      <c r="C604" s="216" t="str">
        <f t="shared" si="18"/>
        <v>Towns and suburbs / intermediate density area</v>
      </c>
      <c r="D604" s="216"/>
      <c r="E604" s="216"/>
      <c r="F604" s="216"/>
      <c r="L604" s="216">
        <v>31531</v>
      </c>
      <c r="M604" s="216">
        <v>210</v>
      </c>
      <c r="N604" s="216" t="str">
        <f t="shared" si="19"/>
        <v>Regional centres (central)</v>
      </c>
      <c r="O604" s="216" t="s">
        <v>231</v>
      </c>
      <c r="P604" s="216" t="s">
        <v>232</v>
      </c>
      <c r="Q604" s="216"/>
      <c r="R604" s="216"/>
      <c r="S604" s="216"/>
      <c r="T604" s="216"/>
    </row>
    <row r="605" spans="1:20">
      <c r="A605" s="216">
        <v>31533</v>
      </c>
      <c r="B605" s="216">
        <v>2</v>
      </c>
      <c r="C605" s="216" t="str">
        <f t="shared" si="18"/>
        <v>Towns and suburbs / intermediate density area</v>
      </c>
      <c r="D605" s="216"/>
      <c r="E605" s="216"/>
      <c r="F605" s="216"/>
      <c r="L605" s="216">
        <v>31533</v>
      </c>
      <c r="M605" s="216">
        <v>410</v>
      </c>
      <c r="N605" s="216" t="str">
        <f t="shared" si="19"/>
        <v>Rural area (central)</v>
      </c>
      <c r="O605" s="216"/>
      <c r="P605" s="216"/>
      <c r="Q605" s="216"/>
      <c r="R605" s="216"/>
      <c r="S605" s="216"/>
      <c r="T605" s="216"/>
    </row>
    <row r="606" spans="1:20">
      <c r="A606" s="216">
        <v>31534</v>
      </c>
      <c r="B606" s="216">
        <v>3</v>
      </c>
      <c r="C606" s="216" t="str">
        <f t="shared" si="18"/>
        <v>Rural areas / thinly-populated area</v>
      </c>
      <c r="D606" s="216"/>
      <c r="E606" s="216"/>
      <c r="F606" s="216"/>
      <c r="L606" s="216">
        <v>31534</v>
      </c>
      <c r="M606" s="216">
        <v>430</v>
      </c>
      <c r="N606" s="216" t="str">
        <f t="shared" si="19"/>
        <v>Rural area (peripheral)</v>
      </c>
      <c r="O606" s="216"/>
      <c r="P606" s="216"/>
      <c r="Q606" s="216"/>
      <c r="R606" s="216"/>
      <c r="S606" s="216"/>
      <c r="T606" s="216"/>
    </row>
    <row r="607" spans="1:20">
      <c r="A607" s="216">
        <v>31535</v>
      </c>
      <c r="B607" s="216">
        <v>3</v>
      </c>
      <c r="C607" s="216" t="str">
        <f t="shared" si="18"/>
        <v>Rural areas / thinly-populated area</v>
      </c>
      <c r="D607" s="216"/>
      <c r="E607" s="216"/>
      <c r="F607" s="216"/>
      <c r="L607" s="216">
        <v>31535</v>
      </c>
      <c r="M607" s="216">
        <v>430</v>
      </c>
      <c r="N607" s="216" t="str">
        <f t="shared" si="19"/>
        <v>Rural area (peripheral)</v>
      </c>
      <c r="O607" s="216"/>
      <c r="P607" s="216"/>
      <c r="Q607" s="216"/>
      <c r="R607" s="216"/>
      <c r="S607" s="216"/>
      <c r="T607" s="216"/>
    </row>
    <row r="608" spans="1:20">
      <c r="A608" s="216">
        <v>31537</v>
      </c>
      <c r="B608" s="216">
        <v>3</v>
      </c>
      <c r="C608" s="216" t="str">
        <f t="shared" si="18"/>
        <v>Rural areas / thinly-populated area</v>
      </c>
      <c r="D608" s="216"/>
      <c r="E608" s="216"/>
      <c r="F608" s="216"/>
      <c r="L608" s="216">
        <v>31537</v>
      </c>
      <c r="M608" s="216">
        <v>420</v>
      </c>
      <c r="N608" s="216" t="str">
        <f t="shared" si="19"/>
        <v>Rural area (intermdiate)</v>
      </c>
      <c r="O608" s="216"/>
      <c r="P608" s="216"/>
      <c r="Q608" s="216"/>
      <c r="R608" s="216"/>
      <c r="S608" s="216"/>
      <c r="T608" s="216"/>
    </row>
    <row r="609" spans="1:20">
      <c r="A609" s="216">
        <v>31539</v>
      </c>
      <c r="B609" s="216">
        <v>3</v>
      </c>
      <c r="C609" s="216" t="str">
        <f t="shared" si="18"/>
        <v>Rural areas / thinly-populated area</v>
      </c>
      <c r="D609" s="216"/>
      <c r="E609" s="216"/>
      <c r="F609" s="216"/>
      <c r="L609" s="216">
        <v>31539</v>
      </c>
      <c r="M609" s="216">
        <v>410</v>
      </c>
      <c r="N609" s="216" t="str">
        <f t="shared" si="19"/>
        <v>Rural area (central)</v>
      </c>
      <c r="O609" s="216"/>
      <c r="P609" s="216"/>
      <c r="Q609" s="216"/>
      <c r="R609" s="216"/>
      <c r="S609" s="216"/>
      <c r="T609" s="216"/>
    </row>
    <row r="610" spans="1:20">
      <c r="A610" s="216">
        <v>31540</v>
      </c>
      <c r="B610" s="216">
        <v>3</v>
      </c>
      <c r="C610" s="216" t="str">
        <f t="shared" si="18"/>
        <v>Rural areas / thinly-populated area</v>
      </c>
      <c r="D610" s="216"/>
      <c r="E610" s="216"/>
      <c r="F610" s="216"/>
      <c r="L610" s="216">
        <v>31540</v>
      </c>
      <c r="M610" s="216">
        <v>410</v>
      </c>
      <c r="N610" s="216" t="str">
        <f t="shared" si="19"/>
        <v>Rural area (central)</v>
      </c>
      <c r="O610" s="216"/>
      <c r="P610" s="216"/>
      <c r="Q610" s="216"/>
      <c r="R610" s="216"/>
      <c r="S610" s="216"/>
      <c r="T610" s="216"/>
    </row>
    <row r="611" spans="1:20">
      <c r="A611" s="216">
        <v>31541</v>
      </c>
      <c r="B611" s="216">
        <v>3</v>
      </c>
      <c r="C611" s="216" t="str">
        <f t="shared" si="18"/>
        <v>Rural areas / thinly-populated area</v>
      </c>
      <c r="D611" s="216"/>
      <c r="E611" s="216"/>
      <c r="F611" s="216"/>
      <c r="L611" s="216">
        <v>31541</v>
      </c>
      <c r="M611" s="216">
        <v>430</v>
      </c>
      <c r="N611" s="216" t="str">
        <f t="shared" si="19"/>
        <v>Rural area (peripheral)</v>
      </c>
      <c r="O611" s="216"/>
      <c r="P611" s="216"/>
      <c r="Q611" s="216"/>
      <c r="R611" s="216"/>
      <c r="S611" s="216"/>
      <c r="T611" s="216"/>
    </row>
    <row r="612" spans="1:20">
      <c r="A612" s="216">
        <v>31542</v>
      </c>
      <c r="B612" s="216">
        <v>3</v>
      </c>
      <c r="C612" s="216" t="str">
        <f t="shared" si="18"/>
        <v>Rural areas / thinly-populated area</v>
      </c>
      <c r="D612" s="216"/>
      <c r="E612" s="216"/>
      <c r="F612" s="216"/>
      <c r="L612" s="216">
        <v>31542</v>
      </c>
      <c r="M612" s="216">
        <v>410</v>
      </c>
      <c r="N612" s="216" t="str">
        <f t="shared" si="19"/>
        <v>Rural area (central)</v>
      </c>
      <c r="O612" s="216"/>
      <c r="P612" s="216"/>
      <c r="Q612" s="216"/>
      <c r="R612" s="216"/>
      <c r="S612" s="216"/>
      <c r="T612" s="216"/>
    </row>
    <row r="613" spans="1:20">
      <c r="A613" s="216">
        <v>31543</v>
      </c>
      <c r="B613" s="216">
        <v>3</v>
      </c>
      <c r="C613" s="216" t="str">
        <f t="shared" si="18"/>
        <v>Rural areas / thinly-populated area</v>
      </c>
      <c r="D613" s="216"/>
      <c r="E613" s="216"/>
      <c r="F613" s="216"/>
      <c r="L613" s="216">
        <v>31543</v>
      </c>
      <c r="M613" s="216">
        <v>410</v>
      </c>
      <c r="N613" s="216" t="str">
        <f t="shared" si="19"/>
        <v>Rural area (central)</v>
      </c>
      <c r="O613" s="216"/>
      <c r="P613" s="216"/>
      <c r="Q613" s="216"/>
      <c r="R613" s="216"/>
      <c r="S613" s="216"/>
      <c r="T613" s="216"/>
    </row>
    <row r="614" spans="1:20">
      <c r="A614" s="216">
        <v>31546</v>
      </c>
      <c r="B614" s="216">
        <v>3</v>
      </c>
      <c r="C614" s="216" t="str">
        <f t="shared" si="18"/>
        <v>Rural areas / thinly-populated area</v>
      </c>
      <c r="D614" s="216"/>
      <c r="E614" s="216"/>
      <c r="F614" s="216"/>
      <c r="L614" s="216">
        <v>31546</v>
      </c>
      <c r="M614" s="216">
        <v>420</v>
      </c>
      <c r="N614" s="216" t="str">
        <f t="shared" si="19"/>
        <v>Rural area (intermdiate)</v>
      </c>
      <c r="O614" s="216"/>
      <c r="P614" s="216"/>
      <c r="Q614" s="216"/>
      <c r="R614" s="216"/>
      <c r="S614" s="216"/>
      <c r="T614" s="216"/>
    </row>
    <row r="615" spans="1:20">
      <c r="A615" s="216">
        <v>31549</v>
      </c>
      <c r="B615" s="216">
        <v>2</v>
      </c>
      <c r="C615" s="216" t="str">
        <f t="shared" si="18"/>
        <v>Towns and suburbs / intermediate density area</v>
      </c>
      <c r="D615" s="216"/>
      <c r="E615" s="216"/>
      <c r="F615" s="216"/>
      <c r="L615" s="216">
        <v>31549</v>
      </c>
      <c r="M615" s="216">
        <v>210</v>
      </c>
      <c r="N615" s="216" t="str">
        <f t="shared" si="19"/>
        <v>Regional centres (central)</v>
      </c>
      <c r="O615" s="216" t="s">
        <v>229</v>
      </c>
      <c r="P615" s="216" t="s">
        <v>230</v>
      </c>
      <c r="Q615" s="216"/>
      <c r="R615" s="216"/>
      <c r="S615" s="216"/>
      <c r="T615" s="216"/>
    </row>
    <row r="616" spans="1:20">
      <c r="A616" s="216">
        <v>31550</v>
      </c>
      <c r="B616" s="216">
        <v>3</v>
      </c>
      <c r="C616" s="216" t="str">
        <f t="shared" si="18"/>
        <v>Rural areas / thinly-populated area</v>
      </c>
      <c r="D616" s="216"/>
      <c r="E616" s="216"/>
      <c r="F616" s="216"/>
      <c r="L616" s="216">
        <v>31550</v>
      </c>
      <c r="M616" s="216">
        <v>410</v>
      </c>
      <c r="N616" s="216" t="str">
        <f t="shared" si="19"/>
        <v>Rural area (central)</v>
      </c>
      <c r="O616" s="216"/>
      <c r="P616" s="216"/>
      <c r="Q616" s="216"/>
      <c r="R616" s="216"/>
      <c r="S616" s="216"/>
      <c r="T616" s="216"/>
    </row>
    <row r="617" spans="1:20">
      <c r="A617" s="216">
        <v>31551</v>
      </c>
      <c r="B617" s="216">
        <v>3</v>
      </c>
      <c r="C617" s="216" t="str">
        <f t="shared" si="18"/>
        <v>Rural areas / thinly-populated area</v>
      </c>
      <c r="D617" s="216"/>
      <c r="E617" s="216"/>
      <c r="F617" s="216"/>
      <c r="L617" s="216">
        <v>31551</v>
      </c>
      <c r="M617" s="216">
        <v>420</v>
      </c>
      <c r="N617" s="216" t="str">
        <f t="shared" si="19"/>
        <v>Rural area (intermdiate)</v>
      </c>
      <c r="O617" s="216"/>
      <c r="P617" s="216"/>
      <c r="Q617" s="216"/>
      <c r="R617" s="216"/>
      <c r="S617" s="216"/>
      <c r="T617" s="216"/>
    </row>
    <row r="618" spans="1:20">
      <c r="A618" s="216">
        <v>31552</v>
      </c>
      <c r="B618" s="216">
        <v>3</v>
      </c>
      <c r="C618" s="216" t="str">
        <f t="shared" si="18"/>
        <v>Rural areas / thinly-populated area</v>
      </c>
      <c r="D618" s="216"/>
      <c r="E618" s="216"/>
      <c r="F618" s="216"/>
      <c r="L618" s="216">
        <v>31552</v>
      </c>
      <c r="M618" s="216">
        <v>420</v>
      </c>
      <c r="N618" s="216" t="str">
        <f t="shared" si="19"/>
        <v>Rural area (intermdiate)</v>
      </c>
      <c r="O618" s="216"/>
      <c r="P618" s="216"/>
      <c r="Q618" s="216"/>
      <c r="R618" s="216"/>
      <c r="S618" s="216"/>
      <c r="T618" s="216"/>
    </row>
    <row r="619" spans="1:20">
      <c r="A619" s="216">
        <v>31553</v>
      </c>
      <c r="B619" s="216">
        <v>3</v>
      </c>
      <c r="C619" s="216" t="str">
        <f t="shared" si="18"/>
        <v>Rural areas / thinly-populated area</v>
      </c>
      <c r="D619" s="216"/>
      <c r="E619" s="216"/>
      <c r="F619" s="216"/>
      <c r="L619" s="216">
        <v>31553</v>
      </c>
      <c r="M619" s="216">
        <v>410</v>
      </c>
      <c r="N619" s="216" t="str">
        <f t="shared" si="19"/>
        <v>Rural area (central)</v>
      </c>
      <c r="O619" s="216"/>
      <c r="P619" s="216"/>
      <c r="Q619" s="216"/>
      <c r="R619" s="216"/>
      <c r="S619" s="216"/>
      <c r="T619" s="216"/>
    </row>
    <row r="620" spans="1:20">
      <c r="A620" s="216">
        <v>31601</v>
      </c>
      <c r="B620" s="216">
        <v>3</v>
      </c>
      <c r="C620" s="216" t="str">
        <f t="shared" si="18"/>
        <v>Rural areas / thinly-populated area</v>
      </c>
      <c r="D620" s="216"/>
      <c r="E620" s="216"/>
      <c r="F620" s="216"/>
      <c r="L620" s="216">
        <v>31601</v>
      </c>
      <c r="M620" s="216">
        <v>330</v>
      </c>
      <c r="N620" s="216" t="str">
        <f t="shared" si="19"/>
        <v>Rural area surrounding centres (peripheral)</v>
      </c>
      <c r="O620" s="216"/>
      <c r="P620" s="216"/>
      <c r="Q620" s="216" t="s">
        <v>170</v>
      </c>
      <c r="R620" s="216" t="s">
        <v>171</v>
      </c>
      <c r="S620" s="216"/>
      <c r="T620" s="216"/>
    </row>
    <row r="621" spans="1:20">
      <c r="A621" s="216">
        <v>31603</v>
      </c>
      <c r="B621" s="216">
        <v>3</v>
      </c>
      <c r="C621" s="216" t="str">
        <f t="shared" si="18"/>
        <v>Rural areas / thinly-populated area</v>
      </c>
      <c r="D621" s="216"/>
      <c r="E621" s="216"/>
      <c r="F621" s="216"/>
      <c r="L621" s="216">
        <v>31603</v>
      </c>
      <c r="M621" s="216">
        <v>320</v>
      </c>
      <c r="N621" s="216" t="str">
        <f t="shared" si="19"/>
        <v>Rural area surrounding centres (intermediate)</v>
      </c>
      <c r="O621" s="216"/>
      <c r="P621" s="216"/>
      <c r="Q621" s="216" t="s">
        <v>170</v>
      </c>
      <c r="R621" s="216" t="s">
        <v>171</v>
      </c>
      <c r="S621" s="216"/>
      <c r="T621" s="216"/>
    </row>
    <row r="622" spans="1:20">
      <c r="A622" s="216">
        <v>31604</v>
      </c>
      <c r="B622" s="216">
        <v>3</v>
      </c>
      <c r="C622" s="216" t="str">
        <f t="shared" si="18"/>
        <v>Rural areas / thinly-populated area</v>
      </c>
      <c r="D622" s="216"/>
      <c r="E622" s="216"/>
      <c r="F622" s="216"/>
      <c r="L622" s="216">
        <v>31604</v>
      </c>
      <c r="M622" s="216">
        <v>330</v>
      </c>
      <c r="N622" s="216" t="str">
        <f t="shared" si="19"/>
        <v>Rural area surrounding centres (peripheral)</v>
      </c>
      <c r="O622" s="216"/>
      <c r="P622" s="216"/>
      <c r="Q622" s="216" t="s">
        <v>170</v>
      </c>
      <c r="R622" s="216" t="s">
        <v>171</v>
      </c>
      <c r="S622" s="216"/>
      <c r="T622" s="216"/>
    </row>
    <row r="623" spans="1:20">
      <c r="A623" s="216">
        <v>31605</v>
      </c>
      <c r="B623" s="216">
        <v>3</v>
      </c>
      <c r="C623" s="216" t="str">
        <f t="shared" si="18"/>
        <v>Rural areas / thinly-populated area</v>
      </c>
      <c r="D623" s="216"/>
      <c r="E623" s="216"/>
      <c r="F623" s="216"/>
      <c r="L623" s="216">
        <v>31605</v>
      </c>
      <c r="M623" s="216">
        <v>310</v>
      </c>
      <c r="N623" s="216" t="str">
        <f t="shared" si="19"/>
        <v>Rural area surrounding centres (central)</v>
      </c>
      <c r="O623" s="216"/>
      <c r="P623" s="216"/>
      <c r="Q623" s="216" t="s">
        <v>170</v>
      </c>
      <c r="R623" s="216" t="s">
        <v>171</v>
      </c>
      <c r="S623" s="216"/>
      <c r="T623" s="216"/>
    </row>
    <row r="624" spans="1:20">
      <c r="A624" s="216">
        <v>31606</v>
      </c>
      <c r="B624" s="216">
        <v>3</v>
      </c>
      <c r="C624" s="216" t="str">
        <f t="shared" si="18"/>
        <v>Rural areas / thinly-populated area</v>
      </c>
      <c r="D624" s="216"/>
      <c r="E624" s="216"/>
      <c r="F624" s="216"/>
      <c r="L624" s="216">
        <v>31606</v>
      </c>
      <c r="M624" s="216">
        <v>430</v>
      </c>
      <c r="N624" s="216" t="str">
        <f t="shared" si="19"/>
        <v>Rural area (peripheral)</v>
      </c>
      <c r="O624" s="216"/>
      <c r="P624" s="216"/>
      <c r="Q624" s="216"/>
      <c r="R624" s="216"/>
      <c r="S624" s="216"/>
      <c r="T624" s="216"/>
    </row>
    <row r="625" spans="1:20">
      <c r="A625" s="216">
        <v>31608</v>
      </c>
      <c r="B625" s="216">
        <v>3</v>
      </c>
      <c r="C625" s="216" t="str">
        <f t="shared" si="18"/>
        <v>Rural areas / thinly-populated area</v>
      </c>
      <c r="D625" s="216"/>
      <c r="E625" s="216"/>
      <c r="F625" s="216"/>
      <c r="L625" s="216">
        <v>31608</v>
      </c>
      <c r="M625" s="216">
        <v>430</v>
      </c>
      <c r="N625" s="216" t="str">
        <f t="shared" si="19"/>
        <v>Rural area (peripheral)</v>
      </c>
      <c r="O625" s="216"/>
      <c r="P625" s="216"/>
      <c r="Q625" s="216"/>
      <c r="R625" s="216"/>
      <c r="S625" s="216"/>
      <c r="T625" s="216"/>
    </row>
    <row r="626" spans="1:20">
      <c r="A626" s="216">
        <v>31609</v>
      </c>
      <c r="B626" s="216">
        <v>3</v>
      </c>
      <c r="C626" s="216" t="str">
        <f t="shared" si="18"/>
        <v>Rural areas / thinly-populated area</v>
      </c>
      <c r="D626" s="216"/>
      <c r="E626" s="216"/>
      <c r="F626" s="216"/>
      <c r="L626" s="216">
        <v>31609</v>
      </c>
      <c r="M626" s="216">
        <v>420</v>
      </c>
      <c r="N626" s="216" t="str">
        <f t="shared" si="19"/>
        <v>Rural area (intermdiate)</v>
      </c>
      <c r="O626" s="216"/>
      <c r="P626" s="216"/>
      <c r="Q626" s="216"/>
      <c r="R626" s="216"/>
      <c r="S626" s="216"/>
      <c r="T626" s="216"/>
    </row>
    <row r="627" spans="1:20">
      <c r="A627" s="216">
        <v>31611</v>
      </c>
      <c r="B627" s="216">
        <v>3</v>
      </c>
      <c r="C627" s="216" t="str">
        <f t="shared" si="18"/>
        <v>Rural areas / thinly-populated area</v>
      </c>
      <c r="D627" s="216"/>
      <c r="E627" s="216"/>
      <c r="F627" s="216"/>
      <c r="L627" s="216">
        <v>31611</v>
      </c>
      <c r="M627" s="216">
        <v>420</v>
      </c>
      <c r="N627" s="216" t="str">
        <f t="shared" si="19"/>
        <v>Rural area (intermdiate)</v>
      </c>
      <c r="O627" s="216"/>
      <c r="P627" s="216"/>
      <c r="Q627" s="216"/>
      <c r="R627" s="216"/>
      <c r="S627" s="216"/>
      <c r="T627" s="216"/>
    </row>
    <row r="628" spans="1:20">
      <c r="A628" s="216">
        <v>31612</v>
      </c>
      <c r="B628" s="216">
        <v>3</v>
      </c>
      <c r="C628" s="216" t="str">
        <f t="shared" si="18"/>
        <v>Rural areas / thinly-populated area</v>
      </c>
      <c r="D628" s="216"/>
      <c r="E628" s="216"/>
      <c r="F628" s="216"/>
      <c r="L628" s="216">
        <v>31612</v>
      </c>
      <c r="M628" s="216">
        <v>310</v>
      </c>
      <c r="N628" s="216" t="str">
        <f t="shared" si="19"/>
        <v>Rural area surrounding centres (central)</v>
      </c>
      <c r="O628" s="216"/>
      <c r="P628" s="216"/>
      <c r="Q628" s="216" t="s">
        <v>170</v>
      </c>
      <c r="R628" s="216" t="s">
        <v>171</v>
      </c>
      <c r="S628" s="216"/>
      <c r="T628" s="216"/>
    </row>
    <row r="629" spans="1:20">
      <c r="A629" s="216">
        <v>31613</v>
      </c>
      <c r="B629" s="216">
        <v>3</v>
      </c>
      <c r="C629" s="216" t="str">
        <f t="shared" si="18"/>
        <v>Rural areas / thinly-populated area</v>
      </c>
      <c r="D629" s="216"/>
      <c r="E629" s="216"/>
      <c r="F629" s="216"/>
      <c r="L629" s="216">
        <v>31613</v>
      </c>
      <c r="M629" s="216">
        <v>320</v>
      </c>
      <c r="N629" s="216" t="str">
        <f t="shared" si="19"/>
        <v>Rural area surrounding centres (intermediate)</v>
      </c>
      <c r="O629" s="216"/>
      <c r="P629" s="216"/>
      <c r="Q629" s="216" t="s">
        <v>170</v>
      </c>
      <c r="R629" s="216" t="s">
        <v>171</v>
      </c>
      <c r="S629" s="216"/>
      <c r="T629" s="216"/>
    </row>
    <row r="630" spans="1:20">
      <c r="A630" s="216">
        <v>31614</v>
      </c>
      <c r="B630" s="216">
        <v>3</v>
      </c>
      <c r="C630" s="216" t="str">
        <f t="shared" si="18"/>
        <v>Rural areas / thinly-populated area</v>
      </c>
      <c r="D630" s="216"/>
      <c r="E630" s="216"/>
      <c r="F630" s="216"/>
      <c r="L630" s="216">
        <v>31614</v>
      </c>
      <c r="M630" s="216">
        <v>310</v>
      </c>
      <c r="N630" s="216" t="str">
        <f t="shared" si="19"/>
        <v>Rural area surrounding centres (central)</v>
      </c>
      <c r="O630" s="216"/>
      <c r="P630" s="216"/>
      <c r="Q630" s="216" t="s">
        <v>170</v>
      </c>
      <c r="R630" s="216" t="s">
        <v>171</v>
      </c>
      <c r="S630" s="216"/>
      <c r="T630" s="216"/>
    </row>
    <row r="631" spans="1:20">
      <c r="A631" s="216">
        <v>31615</v>
      </c>
      <c r="B631" s="216">
        <v>3</v>
      </c>
      <c r="C631" s="216" t="str">
        <f t="shared" si="18"/>
        <v>Rural areas / thinly-populated area</v>
      </c>
      <c r="D631" s="216"/>
      <c r="E631" s="216"/>
      <c r="F631" s="216"/>
      <c r="L631" s="216">
        <v>31615</v>
      </c>
      <c r="M631" s="216">
        <v>310</v>
      </c>
      <c r="N631" s="216" t="str">
        <f t="shared" si="19"/>
        <v>Rural area surrounding centres (central)</v>
      </c>
      <c r="O631" s="216"/>
      <c r="P631" s="216"/>
      <c r="Q631" s="216" t="s">
        <v>170</v>
      </c>
      <c r="R631" s="216" t="s">
        <v>171</v>
      </c>
      <c r="S631" s="216"/>
      <c r="T631" s="216"/>
    </row>
    <row r="632" spans="1:20">
      <c r="A632" s="216">
        <v>31616</v>
      </c>
      <c r="B632" s="216">
        <v>3</v>
      </c>
      <c r="C632" s="216" t="str">
        <f t="shared" si="18"/>
        <v>Rural areas / thinly-populated area</v>
      </c>
      <c r="D632" s="216"/>
      <c r="E632" s="216"/>
      <c r="F632" s="216"/>
      <c r="L632" s="216">
        <v>31616</v>
      </c>
      <c r="M632" s="216">
        <v>420</v>
      </c>
      <c r="N632" s="216" t="str">
        <f t="shared" si="19"/>
        <v>Rural area (intermdiate)</v>
      </c>
      <c r="O632" s="216"/>
      <c r="P632" s="216"/>
      <c r="Q632" s="216"/>
      <c r="R632" s="216"/>
      <c r="S632" s="216"/>
      <c r="T632" s="216"/>
    </row>
    <row r="633" spans="1:20">
      <c r="A633" s="216">
        <v>31617</v>
      </c>
      <c r="B633" s="216">
        <v>3</v>
      </c>
      <c r="C633" s="216" t="str">
        <f t="shared" si="18"/>
        <v>Rural areas / thinly-populated area</v>
      </c>
      <c r="D633" s="216"/>
      <c r="E633" s="216"/>
      <c r="F633" s="216"/>
      <c r="L633" s="216">
        <v>31617</v>
      </c>
      <c r="M633" s="216">
        <v>320</v>
      </c>
      <c r="N633" s="216" t="str">
        <f t="shared" si="19"/>
        <v>Rural area surrounding centres (intermediate)</v>
      </c>
      <c r="O633" s="216"/>
      <c r="P633" s="216"/>
      <c r="Q633" s="216" t="s">
        <v>170</v>
      </c>
      <c r="R633" s="216" t="s">
        <v>171</v>
      </c>
      <c r="S633" s="216"/>
      <c r="T633" s="216"/>
    </row>
    <row r="634" spans="1:20">
      <c r="A634" s="216">
        <v>31620</v>
      </c>
      <c r="B634" s="216">
        <v>3</v>
      </c>
      <c r="C634" s="216" t="str">
        <f t="shared" si="18"/>
        <v>Rural areas / thinly-populated area</v>
      </c>
      <c r="D634" s="216"/>
      <c r="E634" s="216"/>
      <c r="F634" s="216"/>
      <c r="L634" s="216">
        <v>31620</v>
      </c>
      <c r="M634" s="216">
        <v>330</v>
      </c>
      <c r="N634" s="216" t="str">
        <f t="shared" si="19"/>
        <v>Rural area surrounding centres (peripheral)</v>
      </c>
      <c r="O634" s="216"/>
      <c r="P634" s="216"/>
      <c r="Q634" s="216" t="s">
        <v>170</v>
      </c>
      <c r="R634" s="216" t="s">
        <v>171</v>
      </c>
      <c r="S634" s="216"/>
      <c r="T634" s="216"/>
    </row>
    <row r="635" spans="1:20">
      <c r="A635" s="216">
        <v>31621</v>
      </c>
      <c r="B635" s="216">
        <v>3</v>
      </c>
      <c r="C635" s="216" t="str">
        <f t="shared" si="18"/>
        <v>Rural areas / thinly-populated area</v>
      </c>
      <c r="D635" s="216"/>
      <c r="E635" s="216"/>
      <c r="F635" s="216"/>
      <c r="L635" s="216">
        <v>31621</v>
      </c>
      <c r="M635" s="216">
        <v>430</v>
      </c>
      <c r="N635" s="216" t="str">
        <f t="shared" si="19"/>
        <v>Rural area (peripheral)</v>
      </c>
      <c r="O635" s="216"/>
      <c r="P635" s="216"/>
      <c r="Q635" s="216"/>
      <c r="R635" s="216"/>
      <c r="S635" s="216"/>
      <c r="T635" s="216"/>
    </row>
    <row r="636" spans="1:20">
      <c r="A636" s="216">
        <v>31622</v>
      </c>
      <c r="B636" s="216">
        <v>3</v>
      </c>
      <c r="C636" s="216" t="str">
        <f t="shared" si="18"/>
        <v>Rural areas / thinly-populated area</v>
      </c>
      <c r="D636" s="216"/>
      <c r="E636" s="216"/>
      <c r="F636" s="216"/>
      <c r="L636" s="216">
        <v>31622</v>
      </c>
      <c r="M636" s="216">
        <v>310</v>
      </c>
      <c r="N636" s="216" t="str">
        <f t="shared" si="19"/>
        <v>Rural area surrounding centres (central)</v>
      </c>
      <c r="O636" s="216"/>
      <c r="P636" s="216"/>
      <c r="Q636" s="216" t="s">
        <v>170</v>
      </c>
      <c r="R636" s="216" t="s">
        <v>171</v>
      </c>
      <c r="S636" s="216"/>
      <c r="T636" s="216"/>
    </row>
    <row r="637" spans="1:20">
      <c r="A637" s="216">
        <v>31627</v>
      </c>
      <c r="B637" s="216">
        <v>3</v>
      </c>
      <c r="C637" s="216" t="str">
        <f t="shared" si="18"/>
        <v>Rural areas / thinly-populated area</v>
      </c>
      <c r="D637" s="216"/>
      <c r="E637" s="216"/>
      <c r="F637" s="216"/>
      <c r="L637" s="216">
        <v>31627</v>
      </c>
      <c r="M637" s="216">
        <v>310</v>
      </c>
      <c r="N637" s="216" t="str">
        <f t="shared" si="19"/>
        <v>Rural area surrounding centres (central)</v>
      </c>
      <c r="O637" s="216"/>
      <c r="P637" s="216"/>
      <c r="Q637" s="216" t="s">
        <v>170</v>
      </c>
      <c r="R637" s="216" t="s">
        <v>171</v>
      </c>
      <c r="S637" s="216"/>
      <c r="T637" s="216"/>
    </row>
    <row r="638" spans="1:20">
      <c r="A638" s="216">
        <v>31628</v>
      </c>
      <c r="B638" s="216">
        <v>3</v>
      </c>
      <c r="C638" s="216" t="str">
        <f t="shared" si="18"/>
        <v>Rural areas / thinly-populated area</v>
      </c>
      <c r="D638" s="216"/>
      <c r="E638" s="216"/>
      <c r="F638" s="216"/>
      <c r="L638" s="216">
        <v>31628</v>
      </c>
      <c r="M638" s="216">
        <v>330</v>
      </c>
      <c r="N638" s="216" t="str">
        <f t="shared" si="19"/>
        <v>Rural area surrounding centres (peripheral)</v>
      </c>
      <c r="O638" s="216"/>
      <c r="P638" s="216"/>
      <c r="Q638" s="216" t="s">
        <v>170</v>
      </c>
      <c r="R638" s="216" t="s">
        <v>171</v>
      </c>
      <c r="S638" s="216"/>
      <c r="T638" s="216"/>
    </row>
    <row r="639" spans="1:20">
      <c r="A639" s="216">
        <v>31629</v>
      </c>
      <c r="B639" s="216">
        <v>3</v>
      </c>
      <c r="C639" s="216" t="str">
        <f t="shared" si="18"/>
        <v>Rural areas / thinly-populated area</v>
      </c>
      <c r="D639" s="216"/>
      <c r="E639" s="216"/>
      <c r="F639" s="216"/>
      <c r="L639" s="216">
        <v>31629</v>
      </c>
      <c r="M639" s="216">
        <v>220</v>
      </c>
      <c r="N639" s="216" t="str">
        <f t="shared" si="19"/>
        <v>Regional centres  (intermediate)</v>
      </c>
      <c r="O639" s="216" t="s">
        <v>233</v>
      </c>
      <c r="P639" s="216" t="s">
        <v>234</v>
      </c>
      <c r="Q639" s="216"/>
      <c r="R639" s="216"/>
      <c r="S639" s="216"/>
      <c r="T639" s="216"/>
    </row>
    <row r="640" spans="1:20">
      <c r="A640" s="216">
        <v>31630</v>
      </c>
      <c r="B640" s="216">
        <v>3</v>
      </c>
      <c r="C640" s="216" t="str">
        <f t="shared" si="18"/>
        <v>Rural areas / thinly-populated area</v>
      </c>
      <c r="D640" s="216"/>
      <c r="E640" s="216"/>
      <c r="F640" s="216"/>
      <c r="L640" s="216">
        <v>31630</v>
      </c>
      <c r="M640" s="216">
        <v>320</v>
      </c>
      <c r="N640" s="216" t="str">
        <f t="shared" si="19"/>
        <v>Rural area surrounding centres (intermediate)</v>
      </c>
      <c r="O640" s="216"/>
      <c r="P640" s="216"/>
      <c r="Q640" s="216" t="s">
        <v>170</v>
      </c>
      <c r="R640" s="216" t="s">
        <v>171</v>
      </c>
      <c r="S640" s="216"/>
      <c r="T640" s="216"/>
    </row>
    <row r="641" spans="1:20">
      <c r="A641" s="216">
        <v>31633</v>
      </c>
      <c r="B641" s="216">
        <v>2</v>
      </c>
      <c r="C641" s="216" t="str">
        <f t="shared" si="18"/>
        <v>Towns and suburbs / intermediate density area</v>
      </c>
      <c r="D641" s="216"/>
      <c r="E641" s="216"/>
      <c r="F641" s="216"/>
      <c r="L641" s="216">
        <v>31633</v>
      </c>
      <c r="M641" s="216">
        <v>220</v>
      </c>
      <c r="N641" s="216" t="str">
        <f t="shared" si="19"/>
        <v>Regional centres  (intermediate)</v>
      </c>
      <c r="O641" s="216" t="s">
        <v>235</v>
      </c>
      <c r="P641" s="216" t="s">
        <v>236</v>
      </c>
      <c r="Q641" s="216"/>
      <c r="R641" s="216"/>
      <c r="S641" s="216"/>
      <c r="T641" s="216"/>
    </row>
    <row r="642" spans="1:20">
      <c r="A642" s="216">
        <v>31634</v>
      </c>
      <c r="B642" s="216">
        <v>3</v>
      </c>
      <c r="C642" s="216" t="str">
        <f t="shared" si="18"/>
        <v>Rural areas / thinly-populated area</v>
      </c>
      <c r="D642" s="216"/>
      <c r="E642" s="216"/>
      <c r="F642" s="216"/>
      <c r="L642" s="216">
        <v>31634</v>
      </c>
      <c r="M642" s="216">
        <v>420</v>
      </c>
      <c r="N642" s="216" t="str">
        <f t="shared" si="19"/>
        <v>Rural area (intermdiate)</v>
      </c>
      <c r="O642" s="216"/>
      <c r="P642" s="216"/>
      <c r="Q642" s="216"/>
      <c r="R642" s="216"/>
      <c r="S642" s="216"/>
      <c r="T642" s="216"/>
    </row>
    <row r="643" spans="1:20">
      <c r="A643" s="216">
        <v>31636</v>
      </c>
      <c r="B643" s="216">
        <v>3</v>
      </c>
      <c r="C643" s="216" t="str">
        <f t="shared" si="18"/>
        <v>Rural areas / thinly-populated area</v>
      </c>
      <c r="D643" s="216"/>
      <c r="E643" s="216"/>
      <c r="F643" s="216"/>
      <c r="L643" s="216">
        <v>31636</v>
      </c>
      <c r="M643" s="216">
        <v>330</v>
      </c>
      <c r="N643" s="216" t="str">
        <f t="shared" si="19"/>
        <v>Rural area surrounding centres (peripheral)</v>
      </c>
      <c r="O643" s="216"/>
      <c r="P643" s="216"/>
      <c r="Q643" s="216" t="s">
        <v>170</v>
      </c>
      <c r="R643" s="216" t="s">
        <v>171</v>
      </c>
      <c r="S643" s="216"/>
      <c r="T643" s="216"/>
    </row>
    <row r="644" spans="1:20">
      <c r="A644" s="216">
        <v>31642</v>
      </c>
      <c r="B644" s="216">
        <v>2</v>
      </c>
      <c r="C644" s="216" t="str">
        <f t="shared" ref="C644:C707" si="20">VLOOKUP(B644,$F$3:$G$5,2)</f>
        <v>Towns and suburbs / intermediate density area</v>
      </c>
      <c r="D644" s="216"/>
      <c r="E644" s="216"/>
      <c r="F644" s="216"/>
      <c r="L644" s="216">
        <v>31642</v>
      </c>
      <c r="M644" s="216">
        <v>210</v>
      </c>
      <c r="N644" s="216" t="str">
        <f t="shared" ref="N644:N707" si="21">VLOOKUP(M644,$U$3:$V$13,2)</f>
        <v>Regional centres (central)</v>
      </c>
      <c r="O644" s="216" t="s">
        <v>237</v>
      </c>
      <c r="P644" s="216" t="s">
        <v>238</v>
      </c>
      <c r="Q644" s="216" t="s">
        <v>170</v>
      </c>
      <c r="R644" s="216" t="s">
        <v>171</v>
      </c>
      <c r="S644" s="216"/>
      <c r="T644" s="216"/>
    </row>
    <row r="645" spans="1:20">
      <c r="A645" s="216">
        <v>31644</v>
      </c>
      <c r="B645" s="216">
        <v>3</v>
      </c>
      <c r="C645" s="216" t="str">
        <f t="shared" si="20"/>
        <v>Rural areas / thinly-populated area</v>
      </c>
      <c r="D645" s="216"/>
      <c r="E645" s="216"/>
      <c r="F645" s="216"/>
      <c r="L645" s="216">
        <v>31644</v>
      </c>
      <c r="M645" s="216">
        <v>420</v>
      </c>
      <c r="N645" s="216" t="str">
        <f t="shared" si="21"/>
        <v>Rural area (intermdiate)</v>
      </c>
      <c r="O645" s="216"/>
      <c r="P645" s="216"/>
      <c r="Q645" s="216"/>
      <c r="R645" s="216"/>
      <c r="S645" s="216"/>
      <c r="T645" s="216"/>
    </row>
    <row r="646" spans="1:20">
      <c r="A646" s="216">
        <v>31645</v>
      </c>
      <c r="B646" s="216">
        <v>3</v>
      </c>
      <c r="C646" s="216" t="str">
        <f t="shared" si="20"/>
        <v>Rural areas / thinly-populated area</v>
      </c>
      <c r="D646" s="216"/>
      <c r="E646" s="216"/>
      <c r="F646" s="216"/>
      <c r="L646" s="216">
        <v>31645</v>
      </c>
      <c r="M646" s="216">
        <v>330</v>
      </c>
      <c r="N646" s="216" t="str">
        <f t="shared" si="21"/>
        <v>Rural area surrounding centres (peripheral)</v>
      </c>
      <c r="O646" s="216"/>
      <c r="P646" s="216"/>
      <c r="Q646" s="216" t="s">
        <v>170</v>
      </c>
      <c r="R646" s="216" t="s">
        <v>171</v>
      </c>
      <c r="S646" s="216"/>
      <c r="T646" s="216"/>
    </row>
    <row r="647" spans="1:20">
      <c r="A647" s="216">
        <v>31646</v>
      </c>
      <c r="B647" s="216">
        <v>3</v>
      </c>
      <c r="C647" s="216" t="str">
        <f t="shared" si="20"/>
        <v>Rural areas / thinly-populated area</v>
      </c>
      <c r="D647" s="216"/>
      <c r="E647" s="216"/>
      <c r="F647" s="216"/>
      <c r="L647" s="216">
        <v>31646</v>
      </c>
      <c r="M647" s="216">
        <v>430</v>
      </c>
      <c r="N647" s="216" t="str">
        <f t="shared" si="21"/>
        <v>Rural area (peripheral)</v>
      </c>
      <c r="O647" s="216"/>
      <c r="P647" s="216"/>
      <c r="Q647" s="216"/>
      <c r="R647" s="216"/>
      <c r="S647" s="216"/>
      <c r="T647" s="216"/>
    </row>
    <row r="648" spans="1:20">
      <c r="A648" s="216">
        <v>31649</v>
      </c>
      <c r="B648" s="216">
        <v>3</v>
      </c>
      <c r="C648" s="216" t="str">
        <f t="shared" si="20"/>
        <v>Rural areas / thinly-populated area</v>
      </c>
      <c r="D648" s="216"/>
      <c r="E648" s="216"/>
      <c r="F648" s="216"/>
      <c r="L648" s="216">
        <v>31649</v>
      </c>
      <c r="M648" s="216">
        <v>420</v>
      </c>
      <c r="N648" s="216" t="str">
        <f t="shared" si="21"/>
        <v>Rural area (intermdiate)</v>
      </c>
      <c r="O648" s="216"/>
      <c r="P648" s="216"/>
      <c r="Q648" s="216"/>
      <c r="R648" s="216"/>
      <c r="S648" s="216"/>
      <c r="T648" s="216"/>
    </row>
    <row r="649" spans="1:20">
      <c r="A649" s="216">
        <v>31650</v>
      </c>
      <c r="B649" s="216">
        <v>3</v>
      </c>
      <c r="C649" s="216" t="str">
        <f t="shared" si="20"/>
        <v>Rural areas / thinly-populated area</v>
      </c>
      <c r="D649" s="216"/>
      <c r="E649" s="216"/>
      <c r="F649" s="216"/>
      <c r="L649" s="216">
        <v>31650</v>
      </c>
      <c r="M649" s="216">
        <v>420</v>
      </c>
      <c r="N649" s="216" t="str">
        <f t="shared" si="21"/>
        <v>Rural area (intermdiate)</v>
      </c>
      <c r="O649" s="216"/>
      <c r="P649" s="216"/>
      <c r="Q649" s="216"/>
      <c r="R649" s="216"/>
      <c r="S649" s="216"/>
      <c r="T649" s="216"/>
    </row>
    <row r="650" spans="1:20">
      <c r="A650" s="216">
        <v>31651</v>
      </c>
      <c r="B650" s="216">
        <v>3</v>
      </c>
      <c r="C650" s="216" t="str">
        <f t="shared" si="20"/>
        <v>Rural areas / thinly-populated area</v>
      </c>
      <c r="D650" s="216"/>
      <c r="E650" s="216"/>
      <c r="F650" s="216"/>
      <c r="L650" s="216">
        <v>31651</v>
      </c>
      <c r="M650" s="216">
        <v>310</v>
      </c>
      <c r="N650" s="216" t="str">
        <f t="shared" si="21"/>
        <v>Rural area surrounding centres (central)</v>
      </c>
      <c r="O650" s="216"/>
      <c r="P650" s="216"/>
      <c r="Q650" s="216" t="s">
        <v>170</v>
      </c>
      <c r="R650" s="216" t="s">
        <v>171</v>
      </c>
      <c r="S650" s="216"/>
      <c r="T650" s="216"/>
    </row>
    <row r="651" spans="1:20">
      <c r="A651" s="216">
        <v>31652</v>
      </c>
      <c r="B651" s="216">
        <v>3</v>
      </c>
      <c r="C651" s="216" t="str">
        <f t="shared" si="20"/>
        <v>Rural areas / thinly-populated area</v>
      </c>
      <c r="D651" s="216"/>
      <c r="E651" s="216"/>
      <c r="F651" s="216"/>
      <c r="L651" s="216">
        <v>31652</v>
      </c>
      <c r="M651" s="216">
        <v>420</v>
      </c>
      <c r="N651" s="216" t="str">
        <f t="shared" si="21"/>
        <v>Rural area (intermdiate)</v>
      </c>
      <c r="O651" s="216"/>
      <c r="P651" s="216"/>
      <c r="Q651" s="216"/>
      <c r="R651" s="216"/>
      <c r="S651" s="216"/>
      <c r="T651" s="216"/>
    </row>
    <row r="652" spans="1:20">
      <c r="A652" s="216">
        <v>31653</v>
      </c>
      <c r="B652" s="216">
        <v>3</v>
      </c>
      <c r="C652" s="216" t="str">
        <f t="shared" si="20"/>
        <v>Rural areas / thinly-populated area</v>
      </c>
      <c r="D652" s="216"/>
      <c r="E652" s="216"/>
      <c r="F652" s="216"/>
      <c r="L652" s="216">
        <v>31653</v>
      </c>
      <c r="M652" s="216">
        <v>420</v>
      </c>
      <c r="N652" s="216" t="str">
        <f t="shared" si="21"/>
        <v>Rural area (intermdiate)</v>
      </c>
      <c r="O652" s="216"/>
      <c r="P652" s="216"/>
      <c r="Q652" s="216"/>
      <c r="R652" s="216"/>
      <c r="S652" s="216"/>
      <c r="T652" s="216"/>
    </row>
    <row r="653" spans="1:20">
      <c r="A653" s="216">
        <v>31654</v>
      </c>
      <c r="B653" s="216">
        <v>3</v>
      </c>
      <c r="C653" s="216" t="str">
        <f t="shared" si="20"/>
        <v>Rural areas / thinly-populated area</v>
      </c>
      <c r="D653" s="216"/>
      <c r="E653" s="216"/>
      <c r="F653" s="216"/>
      <c r="L653" s="216">
        <v>31654</v>
      </c>
      <c r="M653" s="216">
        <v>320</v>
      </c>
      <c r="N653" s="216" t="str">
        <f t="shared" si="21"/>
        <v>Rural area surrounding centres (intermediate)</v>
      </c>
      <c r="O653" s="216"/>
      <c r="P653" s="216"/>
      <c r="Q653" s="216" t="s">
        <v>170</v>
      </c>
      <c r="R653" s="216" t="s">
        <v>171</v>
      </c>
      <c r="S653" s="216"/>
      <c r="T653" s="216"/>
    </row>
    <row r="654" spans="1:20">
      <c r="A654" s="216">
        <v>31655</v>
      </c>
      <c r="B654" s="216">
        <v>2</v>
      </c>
      <c r="C654" s="216" t="str">
        <f t="shared" si="20"/>
        <v>Towns and suburbs / intermediate density area</v>
      </c>
      <c r="D654" s="216"/>
      <c r="E654" s="216"/>
      <c r="F654" s="216"/>
      <c r="L654" s="216">
        <v>31655</v>
      </c>
      <c r="M654" s="216">
        <v>210</v>
      </c>
      <c r="N654" s="216" t="str">
        <f t="shared" si="21"/>
        <v>Regional centres (central)</v>
      </c>
      <c r="O654" s="216" t="s">
        <v>237</v>
      </c>
      <c r="P654" s="216" t="s">
        <v>238</v>
      </c>
      <c r="Q654" s="216" t="s">
        <v>170</v>
      </c>
      <c r="R654" s="216" t="s">
        <v>171</v>
      </c>
      <c r="S654" s="216"/>
      <c r="T654" s="216"/>
    </row>
    <row r="655" spans="1:20">
      <c r="A655" s="216">
        <v>31658</v>
      </c>
      <c r="B655" s="216">
        <v>3</v>
      </c>
      <c r="C655" s="216" t="str">
        <f t="shared" si="20"/>
        <v>Rural areas / thinly-populated area</v>
      </c>
      <c r="D655" s="216"/>
      <c r="E655" s="216"/>
      <c r="F655" s="216"/>
      <c r="L655" s="216">
        <v>31658</v>
      </c>
      <c r="M655" s="216">
        <v>430</v>
      </c>
      <c r="N655" s="216" t="str">
        <f t="shared" si="21"/>
        <v>Rural area (peripheral)</v>
      </c>
      <c r="O655" s="216"/>
      <c r="P655" s="216"/>
      <c r="Q655" s="216"/>
      <c r="R655" s="216"/>
      <c r="S655" s="216"/>
      <c r="T655" s="216"/>
    </row>
    <row r="656" spans="1:20">
      <c r="A656" s="216">
        <v>31701</v>
      </c>
      <c r="B656" s="216">
        <v>3</v>
      </c>
      <c r="C656" s="216" t="str">
        <f t="shared" si="20"/>
        <v>Rural areas / thinly-populated area</v>
      </c>
      <c r="D656" s="216"/>
      <c r="E656" s="216"/>
      <c r="F656" s="216"/>
      <c r="L656" s="216">
        <v>31701</v>
      </c>
      <c r="M656" s="216">
        <v>101</v>
      </c>
      <c r="N656" s="216" t="str">
        <f t="shared" si="21"/>
        <v>Urban centres (large)</v>
      </c>
      <c r="O656" s="216" t="s">
        <v>170</v>
      </c>
      <c r="P656" s="216" t="s">
        <v>171</v>
      </c>
      <c r="Q656" s="216"/>
      <c r="R656" s="216"/>
      <c r="S656" s="216"/>
      <c r="T656" s="216"/>
    </row>
    <row r="657" spans="1:20">
      <c r="A657" s="216">
        <v>31702</v>
      </c>
      <c r="B657" s="216">
        <v>2</v>
      </c>
      <c r="C657" s="216" t="str">
        <f t="shared" si="20"/>
        <v>Towns and suburbs / intermediate density area</v>
      </c>
      <c r="D657" s="216"/>
      <c r="E657" s="216"/>
      <c r="F657" s="216"/>
      <c r="L657" s="216">
        <v>31702</v>
      </c>
      <c r="M657" s="216">
        <v>101</v>
      </c>
      <c r="N657" s="216" t="str">
        <f t="shared" si="21"/>
        <v>Urban centres (large)</v>
      </c>
      <c r="O657" s="216" t="s">
        <v>170</v>
      </c>
      <c r="P657" s="216" t="s">
        <v>171</v>
      </c>
      <c r="Q657" s="216"/>
      <c r="R657" s="216"/>
      <c r="S657" s="216"/>
      <c r="T657" s="216"/>
    </row>
    <row r="658" spans="1:20">
      <c r="A658" s="216">
        <v>31703</v>
      </c>
      <c r="B658" s="216">
        <v>2</v>
      </c>
      <c r="C658" s="216" t="str">
        <f t="shared" si="20"/>
        <v>Towns and suburbs / intermediate density area</v>
      </c>
      <c r="D658" s="216"/>
      <c r="E658" s="216"/>
      <c r="F658" s="216"/>
      <c r="L658" s="216">
        <v>31703</v>
      </c>
      <c r="M658" s="216">
        <v>310</v>
      </c>
      <c r="N658" s="216" t="str">
        <f t="shared" si="21"/>
        <v>Rural area surrounding centres (central)</v>
      </c>
      <c r="O658" s="216"/>
      <c r="P658" s="216"/>
      <c r="Q658" s="216" t="s">
        <v>170</v>
      </c>
      <c r="R658" s="216" t="s">
        <v>171</v>
      </c>
      <c r="S658" s="216"/>
      <c r="T658" s="216"/>
    </row>
    <row r="659" spans="1:20">
      <c r="A659" s="216">
        <v>31704</v>
      </c>
      <c r="B659" s="216">
        <v>2</v>
      </c>
      <c r="C659" s="216" t="str">
        <f t="shared" si="20"/>
        <v>Towns and suburbs / intermediate density area</v>
      </c>
      <c r="D659" s="216"/>
      <c r="E659" s="216"/>
      <c r="F659" s="216"/>
      <c r="L659" s="216">
        <v>31704</v>
      </c>
      <c r="M659" s="216">
        <v>101</v>
      </c>
      <c r="N659" s="216" t="str">
        <f t="shared" si="21"/>
        <v>Urban centres (large)</v>
      </c>
      <c r="O659" s="216" t="s">
        <v>170</v>
      </c>
      <c r="P659" s="216" t="s">
        <v>171</v>
      </c>
      <c r="Q659" s="216"/>
      <c r="R659" s="216"/>
      <c r="S659" s="216"/>
      <c r="T659" s="216"/>
    </row>
    <row r="660" spans="1:20">
      <c r="A660" s="216">
        <v>31706</v>
      </c>
      <c r="B660" s="216">
        <v>3</v>
      </c>
      <c r="C660" s="216" t="str">
        <f t="shared" si="20"/>
        <v>Rural areas / thinly-populated area</v>
      </c>
      <c r="D660" s="216"/>
      <c r="E660" s="216"/>
      <c r="F660" s="216"/>
      <c r="L660" s="216">
        <v>31706</v>
      </c>
      <c r="M660" s="216">
        <v>310</v>
      </c>
      <c r="N660" s="216" t="str">
        <f t="shared" si="21"/>
        <v>Rural area surrounding centres (central)</v>
      </c>
      <c r="O660" s="216"/>
      <c r="P660" s="216"/>
      <c r="Q660" s="216" t="s">
        <v>170</v>
      </c>
      <c r="R660" s="216" t="s">
        <v>171</v>
      </c>
      <c r="S660" s="216"/>
      <c r="T660" s="216"/>
    </row>
    <row r="661" spans="1:20">
      <c r="A661" s="216">
        <v>31707</v>
      </c>
      <c r="B661" s="216">
        <v>2</v>
      </c>
      <c r="C661" s="216" t="str">
        <f t="shared" si="20"/>
        <v>Towns and suburbs / intermediate density area</v>
      </c>
      <c r="D661" s="216"/>
      <c r="E661" s="216"/>
      <c r="F661" s="216"/>
      <c r="L661" s="216">
        <v>31707</v>
      </c>
      <c r="M661" s="216">
        <v>101</v>
      </c>
      <c r="N661" s="216" t="str">
        <f t="shared" si="21"/>
        <v>Urban centres (large)</v>
      </c>
      <c r="O661" s="216" t="s">
        <v>170</v>
      </c>
      <c r="P661" s="216" t="s">
        <v>171</v>
      </c>
      <c r="Q661" s="216"/>
      <c r="R661" s="216"/>
      <c r="S661" s="216"/>
      <c r="T661" s="216"/>
    </row>
    <row r="662" spans="1:20">
      <c r="A662" s="216">
        <v>31709</v>
      </c>
      <c r="B662" s="216">
        <v>2</v>
      </c>
      <c r="C662" s="216" t="str">
        <f t="shared" si="20"/>
        <v>Towns and suburbs / intermediate density area</v>
      </c>
      <c r="D662" s="216"/>
      <c r="E662" s="216"/>
      <c r="F662" s="216"/>
      <c r="L662" s="216">
        <v>31709</v>
      </c>
      <c r="M662" s="216">
        <v>101</v>
      </c>
      <c r="N662" s="216" t="str">
        <f t="shared" si="21"/>
        <v>Urban centres (large)</v>
      </c>
      <c r="O662" s="216" t="s">
        <v>170</v>
      </c>
      <c r="P662" s="216" t="s">
        <v>171</v>
      </c>
      <c r="Q662" s="216"/>
      <c r="R662" s="216"/>
      <c r="S662" s="216"/>
      <c r="T662" s="216"/>
    </row>
    <row r="663" spans="1:20">
      <c r="A663" s="216">
        <v>31710</v>
      </c>
      <c r="B663" s="216">
        <v>2</v>
      </c>
      <c r="C663" s="216" t="str">
        <f t="shared" si="20"/>
        <v>Towns and suburbs / intermediate density area</v>
      </c>
      <c r="D663" s="216"/>
      <c r="E663" s="216"/>
      <c r="F663" s="216"/>
      <c r="L663" s="216">
        <v>31710</v>
      </c>
      <c r="M663" s="216">
        <v>101</v>
      </c>
      <c r="N663" s="216" t="str">
        <f t="shared" si="21"/>
        <v>Urban centres (large)</v>
      </c>
      <c r="O663" s="216" t="s">
        <v>170</v>
      </c>
      <c r="P663" s="216" t="s">
        <v>171</v>
      </c>
      <c r="Q663" s="216"/>
      <c r="R663" s="216"/>
      <c r="S663" s="216"/>
      <c r="T663" s="216"/>
    </row>
    <row r="664" spans="1:20">
      <c r="A664" s="216">
        <v>31711</v>
      </c>
      <c r="B664" s="216">
        <v>2</v>
      </c>
      <c r="C664" s="216" t="str">
        <f t="shared" si="20"/>
        <v>Towns and suburbs / intermediate density area</v>
      </c>
      <c r="D664" s="216"/>
      <c r="E664" s="216"/>
      <c r="F664" s="216"/>
      <c r="L664" s="216">
        <v>31711</v>
      </c>
      <c r="M664" s="216">
        <v>101</v>
      </c>
      <c r="N664" s="216" t="str">
        <f t="shared" si="21"/>
        <v>Urban centres (large)</v>
      </c>
      <c r="O664" s="216" t="s">
        <v>170</v>
      </c>
      <c r="P664" s="216" t="s">
        <v>171</v>
      </c>
      <c r="Q664" s="216"/>
      <c r="R664" s="216"/>
      <c r="S664" s="216"/>
      <c r="T664" s="216"/>
    </row>
    <row r="665" spans="1:20">
      <c r="A665" s="216">
        <v>31712</v>
      </c>
      <c r="B665" s="216">
        <v>2</v>
      </c>
      <c r="C665" s="216" t="str">
        <f t="shared" si="20"/>
        <v>Towns and suburbs / intermediate density area</v>
      </c>
      <c r="D665" s="216"/>
      <c r="E665" s="216"/>
      <c r="F665" s="216"/>
      <c r="L665" s="216">
        <v>31712</v>
      </c>
      <c r="M665" s="216">
        <v>101</v>
      </c>
      <c r="N665" s="216" t="str">
        <f t="shared" si="21"/>
        <v>Urban centres (large)</v>
      </c>
      <c r="O665" s="216" t="s">
        <v>170</v>
      </c>
      <c r="P665" s="216" t="s">
        <v>171</v>
      </c>
      <c r="Q665" s="216"/>
      <c r="R665" s="216"/>
      <c r="S665" s="216"/>
      <c r="T665" s="216"/>
    </row>
    <row r="666" spans="1:20">
      <c r="A666" s="216">
        <v>31713</v>
      </c>
      <c r="B666" s="216">
        <v>3</v>
      </c>
      <c r="C666" s="216" t="str">
        <f t="shared" si="20"/>
        <v>Rural areas / thinly-populated area</v>
      </c>
      <c r="D666" s="216"/>
      <c r="E666" s="216"/>
      <c r="F666" s="216"/>
      <c r="L666" s="216">
        <v>31713</v>
      </c>
      <c r="M666" s="216">
        <v>310</v>
      </c>
      <c r="N666" s="216" t="str">
        <f t="shared" si="21"/>
        <v>Rural area surrounding centres (central)</v>
      </c>
      <c r="O666" s="216"/>
      <c r="P666" s="216"/>
      <c r="Q666" s="216" t="s">
        <v>170</v>
      </c>
      <c r="R666" s="216" t="s">
        <v>171</v>
      </c>
      <c r="S666" s="216"/>
      <c r="T666" s="216"/>
    </row>
    <row r="667" spans="1:20">
      <c r="A667" s="216">
        <v>31714</v>
      </c>
      <c r="B667" s="216">
        <v>3</v>
      </c>
      <c r="C667" s="216" t="str">
        <f t="shared" si="20"/>
        <v>Rural areas / thinly-populated area</v>
      </c>
      <c r="D667" s="216"/>
      <c r="E667" s="216"/>
      <c r="F667" s="216"/>
      <c r="L667" s="216">
        <v>31714</v>
      </c>
      <c r="M667" s="216">
        <v>310</v>
      </c>
      <c r="N667" s="216" t="str">
        <f t="shared" si="21"/>
        <v>Rural area surrounding centres (central)</v>
      </c>
      <c r="O667" s="216"/>
      <c r="P667" s="216"/>
      <c r="Q667" s="216" t="s">
        <v>170</v>
      </c>
      <c r="R667" s="216" t="s">
        <v>171</v>
      </c>
      <c r="S667" s="216"/>
      <c r="T667" s="216"/>
    </row>
    <row r="668" spans="1:20">
      <c r="A668" s="216">
        <v>31715</v>
      </c>
      <c r="B668" s="216">
        <v>2</v>
      </c>
      <c r="C668" s="216" t="str">
        <f t="shared" si="20"/>
        <v>Towns and suburbs / intermediate density area</v>
      </c>
      <c r="D668" s="216"/>
      <c r="E668" s="216"/>
      <c r="F668" s="216"/>
      <c r="L668" s="216">
        <v>31715</v>
      </c>
      <c r="M668" s="216">
        <v>101</v>
      </c>
      <c r="N668" s="216" t="str">
        <f t="shared" si="21"/>
        <v>Urban centres (large)</v>
      </c>
      <c r="O668" s="216" t="s">
        <v>170</v>
      </c>
      <c r="P668" s="216" t="s">
        <v>171</v>
      </c>
      <c r="Q668" s="216"/>
      <c r="R668" s="216"/>
      <c r="S668" s="216"/>
      <c r="T668" s="216"/>
    </row>
    <row r="669" spans="1:20">
      <c r="A669" s="216">
        <v>31716</v>
      </c>
      <c r="B669" s="216">
        <v>2</v>
      </c>
      <c r="C669" s="216" t="str">
        <f t="shared" si="20"/>
        <v>Towns and suburbs / intermediate density area</v>
      </c>
      <c r="D669" s="216"/>
      <c r="E669" s="216"/>
      <c r="F669" s="216"/>
      <c r="L669" s="216">
        <v>31716</v>
      </c>
      <c r="M669" s="216">
        <v>101</v>
      </c>
      <c r="N669" s="216" t="str">
        <f t="shared" si="21"/>
        <v>Urban centres (large)</v>
      </c>
      <c r="O669" s="216" t="s">
        <v>170</v>
      </c>
      <c r="P669" s="216" t="s">
        <v>171</v>
      </c>
      <c r="Q669" s="216"/>
      <c r="R669" s="216"/>
      <c r="S669" s="216"/>
      <c r="T669" s="216"/>
    </row>
    <row r="670" spans="1:20">
      <c r="A670" s="216">
        <v>31717</v>
      </c>
      <c r="B670" s="216">
        <v>2</v>
      </c>
      <c r="C670" s="216" t="str">
        <f t="shared" si="20"/>
        <v>Towns and suburbs / intermediate density area</v>
      </c>
      <c r="D670" s="216"/>
      <c r="E670" s="216"/>
      <c r="F670" s="216"/>
      <c r="L670" s="216">
        <v>31717</v>
      </c>
      <c r="M670" s="216">
        <v>101</v>
      </c>
      <c r="N670" s="216" t="str">
        <f t="shared" si="21"/>
        <v>Urban centres (large)</v>
      </c>
      <c r="O670" s="216" t="s">
        <v>170</v>
      </c>
      <c r="P670" s="216" t="s">
        <v>171</v>
      </c>
      <c r="Q670" s="216"/>
      <c r="R670" s="216"/>
      <c r="S670" s="216"/>
      <c r="T670" s="216"/>
    </row>
    <row r="671" spans="1:20">
      <c r="A671" s="216">
        <v>31718</v>
      </c>
      <c r="B671" s="216">
        <v>3</v>
      </c>
      <c r="C671" s="216" t="str">
        <f t="shared" si="20"/>
        <v>Rural areas / thinly-populated area</v>
      </c>
      <c r="D671" s="216"/>
      <c r="E671" s="216"/>
      <c r="F671" s="216"/>
      <c r="L671" s="216">
        <v>31718</v>
      </c>
      <c r="M671" s="216">
        <v>310</v>
      </c>
      <c r="N671" s="216" t="str">
        <f t="shared" si="21"/>
        <v>Rural area surrounding centres (central)</v>
      </c>
      <c r="O671" s="216"/>
      <c r="P671" s="216"/>
      <c r="Q671" s="216" t="s">
        <v>170</v>
      </c>
      <c r="R671" s="216" t="s">
        <v>171</v>
      </c>
      <c r="S671" s="216"/>
      <c r="T671" s="216"/>
    </row>
    <row r="672" spans="1:20">
      <c r="A672" s="216">
        <v>31719</v>
      </c>
      <c r="B672" s="216">
        <v>2</v>
      </c>
      <c r="C672" s="216" t="str">
        <f t="shared" si="20"/>
        <v>Towns and suburbs / intermediate density area</v>
      </c>
      <c r="D672" s="216"/>
      <c r="E672" s="216"/>
      <c r="F672" s="216"/>
      <c r="L672" s="216">
        <v>31719</v>
      </c>
      <c r="M672" s="216">
        <v>101</v>
      </c>
      <c r="N672" s="216" t="str">
        <f t="shared" si="21"/>
        <v>Urban centres (large)</v>
      </c>
      <c r="O672" s="216" t="s">
        <v>170</v>
      </c>
      <c r="P672" s="216" t="s">
        <v>171</v>
      </c>
      <c r="Q672" s="216"/>
      <c r="R672" s="216"/>
      <c r="S672" s="216"/>
      <c r="T672" s="216"/>
    </row>
    <row r="673" spans="1:20">
      <c r="A673" s="216">
        <v>31723</v>
      </c>
      <c r="B673" s="216">
        <v>2</v>
      </c>
      <c r="C673" s="216" t="str">
        <f t="shared" si="20"/>
        <v>Towns and suburbs / intermediate density area</v>
      </c>
      <c r="D673" s="216"/>
      <c r="E673" s="216"/>
      <c r="F673" s="216"/>
      <c r="L673" s="216">
        <v>31723</v>
      </c>
      <c r="M673" s="216">
        <v>101</v>
      </c>
      <c r="N673" s="216" t="str">
        <f t="shared" si="21"/>
        <v>Urban centres (large)</v>
      </c>
      <c r="O673" s="216" t="s">
        <v>170</v>
      </c>
      <c r="P673" s="216" t="s">
        <v>171</v>
      </c>
      <c r="Q673" s="216"/>
      <c r="R673" s="216"/>
      <c r="S673" s="216">
        <v>1</v>
      </c>
      <c r="T673" s="216"/>
    </row>
    <row r="674" spans="1:20">
      <c r="A674" s="216">
        <v>31725</v>
      </c>
      <c r="B674" s="216">
        <v>2</v>
      </c>
      <c r="C674" s="216" t="str">
        <f t="shared" si="20"/>
        <v>Towns and suburbs / intermediate density area</v>
      </c>
      <c r="D674" s="216"/>
      <c r="E674" s="216"/>
      <c r="F674" s="216"/>
      <c r="L674" s="216">
        <v>31725</v>
      </c>
      <c r="M674" s="216">
        <v>101</v>
      </c>
      <c r="N674" s="216" t="str">
        <f t="shared" si="21"/>
        <v>Urban centres (large)</v>
      </c>
      <c r="O674" s="216" t="s">
        <v>170</v>
      </c>
      <c r="P674" s="216" t="s">
        <v>171</v>
      </c>
      <c r="Q674" s="216"/>
      <c r="R674" s="216"/>
      <c r="S674" s="216"/>
      <c r="T674" s="216"/>
    </row>
    <row r="675" spans="1:20">
      <c r="A675" s="216">
        <v>31726</v>
      </c>
      <c r="B675" s="216">
        <v>3</v>
      </c>
      <c r="C675" s="216" t="str">
        <f t="shared" si="20"/>
        <v>Rural areas / thinly-populated area</v>
      </c>
      <c r="D675" s="216"/>
      <c r="E675" s="216"/>
      <c r="F675" s="216"/>
      <c r="L675" s="216">
        <v>31726</v>
      </c>
      <c r="M675" s="216">
        <v>310</v>
      </c>
      <c r="N675" s="216" t="str">
        <f t="shared" si="21"/>
        <v>Rural area surrounding centres (central)</v>
      </c>
      <c r="O675" s="216"/>
      <c r="P675" s="216"/>
      <c r="Q675" s="216" t="s">
        <v>170</v>
      </c>
      <c r="R675" s="216" t="s">
        <v>171</v>
      </c>
      <c r="S675" s="216"/>
      <c r="T675" s="216"/>
    </row>
    <row r="676" spans="1:20">
      <c r="A676" s="216">
        <v>31801</v>
      </c>
      <c r="B676" s="216">
        <v>3</v>
      </c>
      <c r="C676" s="216" t="str">
        <f t="shared" si="20"/>
        <v>Rural areas / thinly-populated area</v>
      </c>
      <c r="D676" s="216"/>
      <c r="E676" s="216"/>
      <c r="F676" s="216"/>
      <c r="L676" s="216">
        <v>31801</v>
      </c>
      <c r="M676" s="216">
        <v>410</v>
      </c>
      <c r="N676" s="216" t="str">
        <f t="shared" si="21"/>
        <v>Rural area (central)</v>
      </c>
      <c r="O676" s="216"/>
      <c r="P676" s="216"/>
      <c r="Q676" s="216"/>
      <c r="R676" s="216"/>
      <c r="S676" s="216"/>
      <c r="T676" s="216"/>
    </row>
    <row r="677" spans="1:20">
      <c r="A677" s="216">
        <v>31802</v>
      </c>
      <c r="B677" s="216">
        <v>3</v>
      </c>
      <c r="C677" s="216" t="str">
        <f t="shared" si="20"/>
        <v>Rural areas / thinly-populated area</v>
      </c>
      <c r="D677" s="216"/>
      <c r="E677" s="216"/>
      <c r="F677" s="216"/>
      <c r="L677" s="216">
        <v>31802</v>
      </c>
      <c r="M677" s="216">
        <v>410</v>
      </c>
      <c r="N677" s="216" t="str">
        <f t="shared" si="21"/>
        <v>Rural area (central)</v>
      </c>
      <c r="O677" s="216"/>
      <c r="P677" s="216"/>
      <c r="Q677" s="216"/>
      <c r="R677" s="216"/>
      <c r="S677" s="216"/>
      <c r="T677" s="216"/>
    </row>
    <row r="678" spans="1:20">
      <c r="A678" s="216">
        <v>31803</v>
      </c>
      <c r="B678" s="216">
        <v>3</v>
      </c>
      <c r="C678" s="216" t="str">
        <f t="shared" si="20"/>
        <v>Rural areas / thinly-populated area</v>
      </c>
      <c r="D678" s="216"/>
      <c r="E678" s="216"/>
      <c r="F678" s="216"/>
      <c r="L678" s="216">
        <v>31803</v>
      </c>
      <c r="M678" s="216">
        <v>410</v>
      </c>
      <c r="N678" s="216" t="str">
        <f t="shared" si="21"/>
        <v>Rural area (central)</v>
      </c>
      <c r="O678" s="216"/>
      <c r="P678" s="216"/>
      <c r="Q678" s="216"/>
      <c r="R678" s="216"/>
      <c r="S678" s="216"/>
      <c r="T678" s="216"/>
    </row>
    <row r="679" spans="1:20">
      <c r="A679" s="216">
        <v>31804</v>
      </c>
      <c r="B679" s="216">
        <v>2</v>
      </c>
      <c r="C679" s="216" t="str">
        <f t="shared" si="20"/>
        <v>Towns and suburbs / intermediate density area</v>
      </c>
      <c r="D679" s="216"/>
      <c r="E679" s="216"/>
      <c r="F679" s="216"/>
      <c r="L679" s="216">
        <v>31804</v>
      </c>
      <c r="M679" s="216">
        <v>410</v>
      </c>
      <c r="N679" s="216" t="str">
        <f t="shared" si="21"/>
        <v>Rural area (central)</v>
      </c>
      <c r="O679" s="216"/>
      <c r="P679" s="216"/>
      <c r="Q679" s="216"/>
      <c r="R679" s="216"/>
      <c r="S679" s="216"/>
      <c r="T679" s="216"/>
    </row>
    <row r="680" spans="1:20">
      <c r="A680" s="216">
        <v>31805</v>
      </c>
      <c r="B680" s="216">
        <v>3</v>
      </c>
      <c r="C680" s="216" t="str">
        <f t="shared" si="20"/>
        <v>Rural areas / thinly-populated area</v>
      </c>
      <c r="D680" s="216"/>
      <c r="E680" s="216"/>
      <c r="F680" s="216"/>
      <c r="L680" s="216">
        <v>31805</v>
      </c>
      <c r="M680" s="216">
        <v>410</v>
      </c>
      <c r="N680" s="216" t="str">
        <f t="shared" si="21"/>
        <v>Rural area (central)</v>
      </c>
      <c r="O680" s="216"/>
      <c r="P680" s="216"/>
      <c r="Q680" s="216"/>
      <c r="R680" s="216"/>
      <c r="S680" s="216"/>
      <c r="T680" s="216"/>
    </row>
    <row r="681" spans="1:20">
      <c r="A681" s="216">
        <v>31806</v>
      </c>
      <c r="B681" s="216">
        <v>3</v>
      </c>
      <c r="C681" s="216" t="str">
        <f t="shared" si="20"/>
        <v>Rural areas / thinly-populated area</v>
      </c>
      <c r="D681" s="216"/>
      <c r="E681" s="216"/>
      <c r="F681" s="216"/>
      <c r="L681" s="216">
        <v>31806</v>
      </c>
      <c r="M681" s="216">
        <v>410</v>
      </c>
      <c r="N681" s="216" t="str">
        <f t="shared" si="21"/>
        <v>Rural area (central)</v>
      </c>
      <c r="O681" s="216"/>
      <c r="P681" s="216"/>
      <c r="Q681" s="216"/>
      <c r="R681" s="216"/>
      <c r="S681" s="216"/>
      <c r="T681" s="216"/>
    </row>
    <row r="682" spans="1:20">
      <c r="A682" s="216">
        <v>31807</v>
      </c>
      <c r="B682" s="216">
        <v>3</v>
      </c>
      <c r="C682" s="216" t="str">
        <f t="shared" si="20"/>
        <v>Rural areas / thinly-populated area</v>
      </c>
      <c r="D682" s="216"/>
      <c r="E682" s="216"/>
      <c r="F682" s="216"/>
      <c r="L682" s="216">
        <v>31807</v>
      </c>
      <c r="M682" s="216">
        <v>410</v>
      </c>
      <c r="N682" s="216" t="str">
        <f t="shared" si="21"/>
        <v>Rural area (central)</v>
      </c>
      <c r="O682" s="216"/>
      <c r="P682" s="216"/>
      <c r="Q682" s="216"/>
      <c r="R682" s="216"/>
      <c r="S682" s="216"/>
      <c r="T682" s="216"/>
    </row>
    <row r="683" spans="1:20">
      <c r="A683" s="216">
        <v>31808</v>
      </c>
      <c r="B683" s="216">
        <v>2</v>
      </c>
      <c r="C683" s="216" t="str">
        <f t="shared" si="20"/>
        <v>Towns and suburbs / intermediate density area</v>
      </c>
      <c r="D683" s="216"/>
      <c r="E683" s="216"/>
      <c r="F683" s="216"/>
      <c r="L683" s="216">
        <v>31808</v>
      </c>
      <c r="M683" s="216">
        <v>410</v>
      </c>
      <c r="N683" s="216" t="str">
        <f t="shared" si="21"/>
        <v>Rural area (central)</v>
      </c>
      <c r="O683" s="216"/>
      <c r="P683" s="216"/>
      <c r="Q683" s="216"/>
      <c r="R683" s="216"/>
      <c r="S683" s="216"/>
      <c r="T683" s="216"/>
    </row>
    <row r="684" spans="1:20">
      <c r="A684" s="216">
        <v>31809</v>
      </c>
      <c r="B684" s="216">
        <v>3</v>
      </c>
      <c r="C684" s="216" t="str">
        <f t="shared" si="20"/>
        <v>Rural areas / thinly-populated area</v>
      </c>
      <c r="D684" s="216"/>
      <c r="E684" s="216"/>
      <c r="F684" s="216"/>
      <c r="L684" s="216">
        <v>31809</v>
      </c>
      <c r="M684" s="216">
        <v>410</v>
      </c>
      <c r="N684" s="216" t="str">
        <f t="shared" si="21"/>
        <v>Rural area (central)</v>
      </c>
      <c r="O684" s="216"/>
      <c r="P684" s="216"/>
      <c r="Q684" s="216"/>
      <c r="R684" s="216"/>
      <c r="S684" s="216"/>
      <c r="T684" s="216"/>
    </row>
    <row r="685" spans="1:20">
      <c r="A685" s="216">
        <v>31810</v>
      </c>
      <c r="B685" s="216">
        <v>2</v>
      </c>
      <c r="C685" s="216" t="str">
        <f t="shared" si="20"/>
        <v>Towns and suburbs / intermediate density area</v>
      </c>
      <c r="D685" s="216"/>
      <c r="E685" s="216"/>
      <c r="F685" s="216"/>
      <c r="L685" s="216">
        <v>31810</v>
      </c>
      <c r="M685" s="216">
        <v>410</v>
      </c>
      <c r="N685" s="216" t="str">
        <f t="shared" si="21"/>
        <v>Rural area (central)</v>
      </c>
      <c r="O685" s="216"/>
      <c r="P685" s="216"/>
      <c r="Q685" s="216"/>
      <c r="R685" s="216"/>
      <c r="S685" s="216"/>
      <c r="T685" s="216"/>
    </row>
    <row r="686" spans="1:20">
      <c r="A686" s="216">
        <v>31811</v>
      </c>
      <c r="B686" s="216">
        <v>2</v>
      </c>
      <c r="C686" s="216" t="str">
        <f t="shared" si="20"/>
        <v>Towns and suburbs / intermediate density area</v>
      </c>
      <c r="D686" s="216"/>
      <c r="E686" s="216"/>
      <c r="F686" s="216"/>
      <c r="L686" s="216">
        <v>31811</v>
      </c>
      <c r="M686" s="216">
        <v>103</v>
      </c>
      <c r="N686" s="216" t="str">
        <f t="shared" si="21"/>
        <v>Urban centres (small)</v>
      </c>
      <c r="O686" s="216" t="s">
        <v>239</v>
      </c>
      <c r="P686" s="216" t="s">
        <v>240</v>
      </c>
      <c r="Q686" s="216"/>
      <c r="R686" s="216"/>
      <c r="S686" s="216"/>
      <c r="T686" s="216"/>
    </row>
    <row r="687" spans="1:20">
      <c r="A687" s="216">
        <v>31812</v>
      </c>
      <c r="B687" s="216">
        <v>3</v>
      </c>
      <c r="C687" s="216" t="str">
        <f t="shared" si="20"/>
        <v>Rural areas / thinly-populated area</v>
      </c>
      <c r="D687" s="216"/>
      <c r="E687" s="216"/>
      <c r="F687" s="216"/>
      <c r="L687" s="216">
        <v>31812</v>
      </c>
      <c r="M687" s="216">
        <v>410</v>
      </c>
      <c r="N687" s="216" t="str">
        <f t="shared" si="21"/>
        <v>Rural area (central)</v>
      </c>
      <c r="O687" s="216"/>
      <c r="P687" s="216"/>
      <c r="Q687" s="216"/>
      <c r="R687" s="216"/>
      <c r="S687" s="216"/>
      <c r="T687" s="216"/>
    </row>
    <row r="688" spans="1:20">
      <c r="A688" s="216">
        <v>31813</v>
      </c>
      <c r="B688" s="216">
        <v>3</v>
      </c>
      <c r="C688" s="216" t="str">
        <f t="shared" si="20"/>
        <v>Rural areas / thinly-populated area</v>
      </c>
      <c r="D688" s="216"/>
      <c r="E688" s="216"/>
      <c r="F688" s="216"/>
      <c r="L688" s="216">
        <v>31813</v>
      </c>
      <c r="M688" s="216">
        <v>410</v>
      </c>
      <c r="N688" s="216" t="str">
        <f t="shared" si="21"/>
        <v>Rural area (central)</v>
      </c>
      <c r="O688" s="216"/>
      <c r="P688" s="216"/>
      <c r="Q688" s="216"/>
      <c r="R688" s="216"/>
      <c r="S688" s="216"/>
      <c r="T688" s="216"/>
    </row>
    <row r="689" spans="1:20">
      <c r="A689" s="216">
        <v>31814</v>
      </c>
      <c r="B689" s="216">
        <v>3</v>
      </c>
      <c r="C689" s="216" t="str">
        <f t="shared" si="20"/>
        <v>Rural areas / thinly-populated area</v>
      </c>
      <c r="D689" s="216"/>
      <c r="E689" s="216"/>
      <c r="F689" s="216"/>
      <c r="L689" s="216">
        <v>31814</v>
      </c>
      <c r="M689" s="216">
        <v>410</v>
      </c>
      <c r="N689" s="216" t="str">
        <f t="shared" si="21"/>
        <v>Rural area (central)</v>
      </c>
      <c r="O689" s="216"/>
      <c r="P689" s="216"/>
      <c r="Q689" s="216"/>
      <c r="R689" s="216"/>
      <c r="S689" s="216"/>
      <c r="T689" s="216"/>
    </row>
    <row r="690" spans="1:20">
      <c r="A690" s="216">
        <v>31815</v>
      </c>
      <c r="B690" s="216">
        <v>3</v>
      </c>
      <c r="C690" s="216" t="str">
        <f t="shared" si="20"/>
        <v>Rural areas / thinly-populated area</v>
      </c>
      <c r="D690" s="216"/>
      <c r="E690" s="216"/>
      <c r="F690" s="216"/>
      <c r="L690" s="216">
        <v>31815</v>
      </c>
      <c r="M690" s="216">
        <v>430</v>
      </c>
      <c r="N690" s="216" t="str">
        <f t="shared" si="21"/>
        <v>Rural area (peripheral)</v>
      </c>
      <c r="O690" s="216"/>
      <c r="P690" s="216"/>
      <c r="Q690" s="216"/>
      <c r="R690" s="216"/>
      <c r="S690" s="216"/>
      <c r="T690" s="216"/>
    </row>
    <row r="691" spans="1:20">
      <c r="A691" s="216">
        <v>31817</v>
      </c>
      <c r="B691" s="216">
        <v>2</v>
      </c>
      <c r="C691" s="216" t="str">
        <f t="shared" si="20"/>
        <v>Towns and suburbs / intermediate density area</v>
      </c>
      <c r="D691" s="216"/>
      <c r="E691" s="216"/>
      <c r="F691" s="216"/>
      <c r="L691" s="216">
        <v>31817</v>
      </c>
      <c r="M691" s="216">
        <v>410</v>
      </c>
      <c r="N691" s="216" t="str">
        <f t="shared" si="21"/>
        <v>Rural area (central)</v>
      </c>
      <c r="O691" s="216"/>
      <c r="P691" s="216"/>
      <c r="Q691" s="216"/>
      <c r="R691" s="216"/>
      <c r="S691" s="216"/>
      <c r="T691" s="216"/>
    </row>
    <row r="692" spans="1:20">
      <c r="A692" s="216">
        <v>31818</v>
      </c>
      <c r="B692" s="216">
        <v>2</v>
      </c>
      <c r="C692" s="216" t="str">
        <f t="shared" si="20"/>
        <v>Towns and suburbs / intermediate density area</v>
      </c>
      <c r="D692" s="216"/>
      <c r="E692" s="216"/>
      <c r="F692" s="216"/>
      <c r="L692" s="216">
        <v>31818</v>
      </c>
      <c r="M692" s="216">
        <v>103</v>
      </c>
      <c r="N692" s="216" t="str">
        <f t="shared" si="21"/>
        <v>Urban centres (small)</v>
      </c>
      <c r="O692" s="216" t="s">
        <v>241</v>
      </c>
      <c r="P692" s="216" t="s">
        <v>242</v>
      </c>
      <c r="Q692" s="216"/>
      <c r="R692" s="216"/>
      <c r="S692" s="216"/>
      <c r="T692" s="216"/>
    </row>
    <row r="693" spans="1:20">
      <c r="A693" s="216">
        <v>31820</v>
      </c>
      <c r="B693" s="216">
        <v>3</v>
      </c>
      <c r="C693" s="216" t="str">
        <f t="shared" si="20"/>
        <v>Rural areas / thinly-populated area</v>
      </c>
      <c r="D693" s="216"/>
      <c r="E693" s="216"/>
      <c r="F693" s="216"/>
      <c r="L693" s="216">
        <v>31820</v>
      </c>
      <c r="M693" s="216">
        <v>410</v>
      </c>
      <c r="N693" s="216" t="str">
        <f t="shared" si="21"/>
        <v>Rural area (central)</v>
      </c>
      <c r="O693" s="216"/>
      <c r="P693" s="216"/>
      <c r="Q693" s="216"/>
      <c r="R693" s="216"/>
      <c r="S693" s="216"/>
      <c r="T693" s="216"/>
    </row>
    <row r="694" spans="1:20">
      <c r="A694" s="216">
        <v>31821</v>
      </c>
      <c r="B694" s="216">
        <v>3</v>
      </c>
      <c r="C694" s="216" t="str">
        <f t="shared" si="20"/>
        <v>Rural areas / thinly-populated area</v>
      </c>
      <c r="D694" s="216"/>
      <c r="E694" s="216"/>
      <c r="F694" s="216"/>
      <c r="L694" s="216">
        <v>31821</v>
      </c>
      <c r="M694" s="216">
        <v>410</v>
      </c>
      <c r="N694" s="216" t="str">
        <f t="shared" si="21"/>
        <v>Rural area (central)</v>
      </c>
      <c r="O694" s="216"/>
      <c r="P694" s="216"/>
      <c r="Q694" s="216"/>
      <c r="R694" s="216"/>
      <c r="S694" s="216"/>
      <c r="T694" s="216"/>
    </row>
    <row r="695" spans="1:20">
      <c r="A695" s="216">
        <v>31823</v>
      </c>
      <c r="B695" s="216">
        <v>3</v>
      </c>
      <c r="C695" s="216" t="str">
        <f t="shared" si="20"/>
        <v>Rural areas / thinly-populated area</v>
      </c>
      <c r="D695" s="216"/>
      <c r="E695" s="216"/>
      <c r="F695" s="216"/>
      <c r="L695" s="216">
        <v>31823</v>
      </c>
      <c r="M695" s="216">
        <v>410</v>
      </c>
      <c r="N695" s="216" t="str">
        <f t="shared" si="21"/>
        <v>Rural area (central)</v>
      </c>
      <c r="O695" s="216"/>
      <c r="P695" s="216"/>
      <c r="Q695" s="216"/>
      <c r="R695" s="216"/>
      <c r="S695" s="216"/>
      <c r="T695" s="216"/>
    </row>
    <row r="696" spans="1:20">
      <c r="A696" s="216">
        <v>31825</v>
      </c>
      <c r="B696" s="216">
        <v>3</v>
      </c>
      <c r="C696" s="216" t="str">
        <f t="shared" si="20"/>
        <v>Rural areas / thinly-populated area</v>
      </c>
      <c r="D696" s="216"/>
      <c r="E696" s="216"/>
      <c r="F696" s="216"/>
      <c r="L696" s="216">
        <v>31825</v>
      </c>
      <c r="M696" s="216">
        <v>410</v>
      </c>
      <c r="N696" s="216" t="str">
        <f t="shared" si="21"/>
        <v>Rural area (central)</v>
      </c>
      <c r="O696" s="216"/>
      <c r="P696" s="216"/>
      <c r="Q696" s="216"/>
      <c r="R696" s="216"/>
      <c r="S696" s="216"/>
      <c r="T696" s="216"/>
    </row>
    <row r="697" spans="1:20">
      <c r="A697" s="216">
        <v>31826</v>
      </c>
      <c r="B697" s="216">
        <v>3</v>
      </c>
      <c r="C697" s="216" t="str">
        <f t="shared" si="20"/>
        <v>Rural areas / thinly-populated area</v>
      </c>
      <c r="D697" s="216"/>
      <c r="E697" s="216"/>
      <c r="F697" s="216"/>
      <c r="L697" s="216">
        <v>31826</v>
      </c>
      <c r="M697" s="216">
        <v>410</v>
      </c>
      <c r="N697" s="216" t="str">
        <f t="shared" si="21"/>
        <v>Rural area (central)</v>
      </c>
      <c r="O697" s="216"/>
      <c r="P697" s="216"/>
      <c r="Q697" s="216"/>
      <c r="R697" s="216"/>
      <c r="S697" s="216"/>
      <c r="T697" s="216"/>
    </row>
    <row r="698" spans="1:20">
      <c r="A698" s="216">
        <v>31827</v>
      </c>
      <c r="B698" s="216">
        <v>3</v>
      </c>
      <c r="C698" s="216" t="str">
        <f t="shared" si="20"/>
        <v>Rural areas / thinly-populated area</v>
      </c>
      <c r="D698" s="216"/>
      <c r="E698" s="216"/>
      <c r="F698" s="216"/>
      <c r="L698" s="216">
        <v>31827</v>
      </c>
      <c r="M698" s="216">
        <v>410</v>
      </c>
      <c r="N698" s="216" t="str">
        <f t="shared" si="21"/>
        <v>Rural area (central)</v>
      </c>
      <c r="O698" s="216"/>
      <c r="P698" s="216"/>
      <c r="Q698" s="216"/>
      <c r="R698" s="216"/>
      <c r="S698" s="216"/>
      <c r="T698" s="216"/>
    </row>
    <row r="699" spans="1:20">
      <c r="A699" s="216">
        <v>31829</v>
      </c>
      <c r="B699" s="216">
        <v>3</v>
      </c>
      <c r="C699" s="216" t="str">
        <f t="shared" si="20"/>
        <v>Rural areas / thinly-populated area</v>
      </c>
      <c r="D699" s="216"/>
      <c r="E699" s="216"/>
      <c r="F699" s="216"/>
      <c r="L699" s="216">
        <v>31829</v>
      </c>
      <c r="M699" s="216">
        <v>410</v>
      </c>
      <c r="N699" s="216" t="str">
        <f t="shared" si="21"/>
        <v>Rural area (central)</v>
      </c>
      <c r="O699" s="216"/>
      <c r="P699" s="216"/>
      <c r="Q699" s="216"/>
      <c r="R699" s="216"/>
      <c r="S699" s="216">
        <v>1</v>
      </c>
      <c r="T699" s="216"/>
    </row>
    <row r="700" spans="1:20">
      <c r="A700" s="216">
        <v>31830</v>
      </c>
      <c r="B700" s="216">
        <v>3</v>
      </c>
      <c r="C700" s="216" t="str">
        <f t="shared" si="20"/>
        <v>Rural areas / thinly-populated area</v>
      </c>
      <c r="D700" s="216"/>
      <c r="E700" s="216"/>
      <c r="F700" s="216"/>
      <c r="L700" s="216">
        <v>31830</v>
      </c>
      <c r="M700" s="216">
        <v>410</v>
      </c>
      <c r="N700" s="216" t="str">
        <f t="shared" si="21"/>
        <v>Rural area (central)</v>
      </c>
      <c r="O700" s="216"/>
      <c r="P700" s="216"/>
      <c r="Q700" s="216"/>
      <c r="R700" s="216"/>
      <c r="S700" s="216"/>
      <c r="T700" s="216"/>
    </row>
    <row r="701" spans="1:20">
      <c r="A701" s="216">
        <v>31831</v>
      </c>
      <c r="B701" s="216">
        <v>3</v>
      </c>
      <c r="C701" s="216" t="str">
        <f t="shared" si="20"/>
        <v>Rural areas / thinly-populated area</v>
      </c>
      <c r="D701" s="216"/>
      <c r="E701" s="216"/>
      <c r="F701" s="216"/>
      <c r="L701" s="216">
        <v>31831</v>
      </c>
      <c r="M701" s="216">
        <v>410</v>
      </c>
      <c r="N701" s="216" t="str">
        <f t="shared" si="21"/>
        <v>Rural area (central)</v>
      </c>
      <c r="O701" s="216"/>
      <c r="P701" s="216"/>
      <c r="Q701" s="216"/>
      <c r="R701" s="216"/>
      <c r="S701" s="216"/>
      <c r="T701" s="216"/>
    </row>
    <row r="702" spans="1:20">
      <c r="A702" s="216">
        <v>31832</v>
      </c>
      <c r="B702" s="216">
        <v>3</v>
      </c>
      <c r="C702" s="216" t="str">
        <f t="shared" si="20"/>
        <v>Rural areas / thinly-populated area</v>
      </c>
      <c r="D702" s="216"/>
      <c r="E702" s="216"/>
      <c r="F702" s="216"/>
      <c r="L702" s="216">
        <v>31832</v>
      </c>
      <c r="M702" s="216">
        <v>410</v>
      </c>
      <c r="N702" s="216" t="str">
        <f t="shared" si="21"/>
        <v>Rural area (central)</v>
      </c>
      <c r="O702" s="216"/>
      <c r="P702" s="216"/>
      <c r="Q702" s="216"/>
      <c r="R702" s="216"/>
      <c r="S702" s="216"/>
      <c r="T702" s="216"/>
    </row>
    <row r="703" spans="1:20">
      <c r="A703" s="216">
        <v>31833</v>
      </c>
      <c r="B703" s="216">
        <v>3</v>
      </c>
      <c r="C703" s="216" t="str">
        <f t="shared" si="20"/>
        <v>Rural areas / thinly-populated area</v>
      </c>
      <c r="D703" s="216"/>
      <c r="E703" s="216"/>
      <c r="F703" s="216"/>
      <c r="L703" s="216">
        <v>31833</v>
      </c>
      <c r="M703" s="216">
        <v>410</v>
      </c>
      <c r="N703" s="216" t="str">
        <f t="shared" si="21"/>
        <v>Rural area (central)</v>
      </c>
      <c r="O703" s="216"/>
      <c r="P703" s="216"/>
      <c r="Q703" s="216"/>
      <c r="R703" s="216"/>
      <c r="S703" s="216"/>
      <c r="T703" s="216"/>
    </row>
    <row r="704" spans="1:20">
      <c r="A704" s="216">
        <v>31834</v>
      </c>
      <c r="B704" s="216">
        <v>3</v>
      </c>
      <c r="C704" s="216" t="str">
        <f t="shared" si="20"/>
        <v>Rural areas / thinly-populated area</v>
      </c>
      <c r="D704" s="216"/>
      <c r="E704" s="216"/>
      <c r="F704" s="216"/>
      <c r="L704" s="216">
        <v>31834</v>
      </c>
      <c r="M704" s="216">
        <v>410</v>
      </c>
      <c r="N704" s="216" t="str">
        <f t="shared" si="21"/>
        <v>Rural area (central)</v>
      </c>
      <c r="O704" s="216"/>
      <c r="P704" s="216"/>
      <c r="Q704" s="216"/>
      <c r="R704" s="216"/>
      <c r="S704" s="216"/>
      <c r="T704" s="216"/>
    </row>
    <row r="705" spans="1:20">
      <c r="A705" s="216">
        <v>31835</v>
      </c>
      <c r="B705" s="216">
        <v>3</v>
      </c>
      <c r="C705" s="216" t="str">
        <f t="shared" si="20"/>
        <v>Rural areas / thinly-populated area</v>
      </c>
      <c r="D705" s="216"/>
      <c r="E705" s="216"/>
      <c r="F705" s="216"/>
      <c r="L705" s="216">
        <v>31835</v>
      </c>
      <c r="M705" s="216">
        <v>410</v>
      </c>
      <c r="N705" s="216" t="str">
        <f t="shared" si="21"/>
        <v>Rural area (central)</v>
      </c>
      <c r="O705" s="216"/>
      <c r="P705" s="216"/>
      <c r="Q705" s="216"/>
      <c r="R705" s="216"/>
      <c r="S705" s="216"/>
      <c r="T705" s="216"/>
    </row>
    <row r="706" spans="1:20">
      <c r="A706" s="216">
        <v>31836</v>
      </c>
      <c r="B706" s="216">
        <v>3</v>
      </c>
      <c r="C706" s="216" t="str">
        <f t="shared" si="20"/>
        <v>Rural areas / thinly-populated area</v>
      </c>
      <c r="D706" s="216"/>
      <c r="E706" s="216"/>
      <c r="F706" s="216"/>
      <c r="L706" s="216">
        <v>31836</v>
      </c>
      <c r="M706" s="216">
        <v>430</v>
      </c>
      <c r="N706" s="216" t="str">
        <f t="shared" si="21"/>
        <v>Rural area (peripheral)</v>
      </c>
      <c r="O706" s="216"/>
      <c r="P706" s="216"/>
      <c r="Q706" s="216"/>
      <c r="R706" s="216"/>
      <c r="S706" s="216"/>
      <c r="T706" s="216"/>
    </row>
    <row r="707" spans="1:20">
      <c r="A707" s="216">
        <v>31837</v>
      </c>
      <c r="B707" s="216">
        <v>3</v>
      </c>
      <c r="C707" s="216" t="str">
        <f t="shared" si="20"/>
        <v>Rural areas / thinly-populated area</v>
      </c>
      <c r="D707" s="216"/>
      <c r="E707" s="216"/>
      <c r="F707" s="216"/>
      <c r="L707" s="216">
        <v>31837</v>
      </c>
      <c r="M707" s="216">
        <v>410</v>
      </c>
      <c r="N707" s="216" t="str">
        <f t="shared" si="21"/>
        <v>Rural area (central)</v>
      </c>
      <c r="O707" s="216"/>
      <c r="P707" s="216"/>
      <c r="Q707" s="216"/>
      <c r="R707" s="216"/>
      <c r="S707" s="216"/>
      <c r="T707" s="216"/>
    </row>
    <row r="708" spans="1:20">
      <c r="A708" s="216">
        <v>31838</v>
      </c>
      <c r="B708" s="216">
        <v>3</v>
      </c>
      <c r="C708" s="216" t="str">
        <f t="shared" ref="C708:C771" si="22">VLOOKUP(B708,$F$3:$G$5,2)</f>
        <v>Rural areas / thinly-populated area</v>
      </c>
      <c r="D708" s="216"/>
      <c r="E708" s="216"/>
      <c r="F708" s="216"/>
      <c r="L708" s="216">
        <v>31838</v>
      </c>
      <c r="M708" s="216">
        <v>410</v>
      </c>
      <c r="N708" s="216" t="str">
        <f t="shared" ref="N708:N771" si="23">VLOOKUP(M708,$U$3:$V$13,2)</f>
        <v>Rural area (central)</v>
      </c>
      <c r="O708" s="216"/>
      <c r="P708" s="216"/>
      <c r="Q708" s="216"/>
      <c r="R708" s="216"/>
      <c r="S708" s="216">
        <v>1</v>
      </c>
      <c r="T708" s="216"/>
    </row>
    <row r="709" spans="1:20">
      <c r="A709" s="216">
        <v>31839</v>
      </c>
      <c r="B709" s="216">
        <v>2</v>
      </c>
      <c r="C709" s="216" t="str">
        <f t="shared" si="22"/>
        <v>Towns and suburbs / intermediate density area</v>
      </c>
      <c r="D709" s="216"/>
      <c r="E709" s="216"/>
      <c r="F709" s="216"/>
      <c r="L709" s="216">
        <v>31839</v>
      </c>
      <c r="M709" s="216">
        <v>103</v>
      </c>
      <c r="N709" s="216" t="str">
        <f t="shared" si="23"/>
        <v>Urban centres (small)</v>
      </c>
      <c r="O709" s="216" t="s">
        <v>239</v>
      </c>
      <c r="P709" s="216" t="s">
        <v>240</v>
      </c>
      <c r="Q709" s="216"/>
      <c r="R709" s="216"/>
      <c r="S709" s="216"/>
      <c r="T709" s="216"/>
    </row>
    <row r="710" spans="1:20">
      <c r="A710" s="216">
        <v>31840</v>
      </c>
      <c r="B710" s="216">
        <v>3</v>
      </c>
      <c r="C710" s="216" t="str">
        <f t="shared" si="22"/>
        <v>Rural areas / thinly-populated area</v>
      </c>
      <c r="D710" s="216"/>
      <c r="E710" s="216"/>
      <c r="F710" s="216"/>
      <c r="L710" s="216">
        <v>31840</v>
      </c>
      <c r="M710" s="216">
        <v>410</v>
      </c>
      <c r="N710" s="216" t="str">
        <f t="shared" si="23"/>
        <v>Rural area (central)</v>
      </c>
      <c r="O710" s="216"/>
      <c r="P710" s="216"/>
      <c r="Q710" s="216"/>
      <c r="R710" s="216"/>
      <c r="S710" s="216"/>
      <c r="T710" s="216"/>
    </row>
    <row r="711" spans="1:20">
      <c r="A711" s="216">
        <v>31841</v>
      </c>
      <c r="B711" s="216">
        <v>3</v>
      </c>
      <c r="C711" s="216" t="str">
        <f t="shared" si="22"/>
        <v>Rural areas / thinly-populated area</v>
      </c>
      <c r="D711" s="216"/>
      <c r="E711" s="216"/>
      <c r="F711" s="216"/>
      <c r="L711" s="216">
        <v>31841</v>
      </c>
      <c r="M711" s="216">
        <v>410</v>
      </c>
      <c r="N711" s="216" t="str">
        <f t="shared" si="23"/>
        <v>Rural area (central)</v>
      </c>
      <c r="O711" s="216"/>
      <c r="P711" s="216"/>
      <c r="Q711" s="216"/>
      <c r="R711" s="216"/>
      <c r="S711" s="216"/>
      <c r="T711" s="216"/>
    </row>
    <row r="712" spans="1:20">
      <c r="A712" s="216">
        <v>31842</v>
      </c>
      <c r="B712" s="216">
        <v>3</v>
      </c>
      <c r="C712" s="216" t="str">
        <f t="shared" si="22"/>
        <v>Rural areas / thinly-populated area</v>
      </c>
      <c r="D712" s="216"/>
      <c r="E712" s="216"/>
      <c r="F712" s="216"/>
      <c r="L712" s="216">
        <v>31842</v>
      </c>
      <c r="M712" s="216">
        <v>410</v>
      </c>
      <c r="N712" s="216" t="str">
        <f t="shared" si="23"/>
        <v>Rural area (central)</v>
      </c>
      <c r="O712" s="216"/>
      <c r="P712" s="216"/>
      <c r="Q712" s="216"/>
      <c r="R712" s="216"/>
      <c r="S712" s="216"/>
      <c r="T712" s="216"/>
    </row>
    <row r="713" spans="1:20">
      <c r="A713" s="216">
        <v>31843</v>
      </c>
      <c r="B713" s="216">
        <v>3</v>
      </c>
      <c r="C713" s="216" t="str">
        <f t="shared" si="22"/>
        <v>Rural areas / thinly-populated area</v>
      </c>
      <c r="D713" s="216"/>
      <c r="E713" s="216"/>
      <c r="F713" s="216"/>
      <c r="L713" s="216">
        <v>31843</v>
      </c>
      <c r="M713" s="216">
        <v>410</v>
      </c>
      <c r="N713" s="216" t="str">
        <f t="shared" si="23"/>
        <v>Rural area (central)</v>
      </c>
      <c r="O713" s="216"/>
      <c r="P713" s="216"/>
      <c r="Q713" s="216"/>
      <c r="R713" s="216"/>
      <c r="S713" s="216"/>
      <c r="T713" s="216"/>
    </row>
    <row r="714" spans="1:20">
      <c r="A714" s="216">
        <v>31844</v>
      </c>
      <c r="B714" s="216">
        <v>3</v>
      </c>
      <c r="C714" s="216" t="str">
        <f t="shared" si="22"/>
        <v>Rural areas / thinly-populated area</v>
      </c>
      <c r="D714" s="216"/>
      <c r="E714" s="216"/>
      <c r="F714" s="216"/>
      <c r="L714" s="216">
        <v>31844</v>
      </c>
      <c r="M714" s="216">
        <v>410</v>
      </c>
      <c r="N714" s="216" t="str">
        <f t="shared" si="23"/>
        <v>Rural area (central)</v>
      </c>
      <c r="O714" s="216"/>
      <c r="P714" s="216"/>
      <c r="Q714" s="216"/>
      <c r="R714" s="216"/>
      <c r="S714" s="216"/>
      <c r="T714" s="216"/>
    </row>
    <row r="715" spans="1:20">
      <c r="A715" s="216">
        <v>31845</v>
      </c>
      <c r="B715" s="216">
        <v>3</v>
      </c>
      <c r="C715" s="216" t="str">
        <f t="shared" si="22"/>
        <v>Rural areas / thinly-populated area</v>
      </c>
      <c r="D715" s="216"/>
      <c r="E715" s="216"/>
      <c r="F715" s="216"/>
      <c r="L715" s="216">
        <v>31845</v>
      </c>
      <c r="M715" s="216">
        <v>410</v>
      </c>
      <c r="N715" s="216" t="str">
        <f t="shared" si="23"/>
        <v>Rural area (central)</v>
      </c>
      <c r="O715" s="216"/>
      <c r="P715" s="216"/>
      <c r="Q715" s="216"/>
      <c r="R715" s="216"/>
      <c r="S715" s="216"/>
      <c r="T715" s="216"/>
    </row>
    <row r="716" spans="1:20">
      <c r="A716" s="216">
        <v>31846</v>
      </c>
      <c r="B716" s="216">
        <v>2</v>
      </c>
      <c r="C716" s="216" t="str">
        <f t="shared" si="22"/>
        <v>Towns and suburbs / intermediate density area</v>
      </c>
      <c r="D716" s="216"/>
      <c r="E716" s="216"/>
      <c r="F716" s="216"/>
      <c r="L716" s="216">
        <v>31846</v>
      </c>
      <c r="M716" s="216">
        <v>103</v>
      </c>
      <c r="N716" s="216" t="str">
        <f t="shared" si="23"/>
        <v>Urban centres (small)</v>
      </c>
      <c r="O716" s="216" t="s">
        <v>239</v>
      </c>
      <c r="P716" s="216" t="s">
        <v>240</v>
      </c>
      <c r="Q716" s="216"/>
      <c r="R716" s="216"/>
      <c r="S716" s="216"/>
      <c r="T716" s="216"/>
    </row>
    <row r="717" spans="1:20">
      <c r="A717" s="216">
        <v>31847</v>
      </c>
      <c r="B717" s="216">
        <v>3</v>
      </c>
      <c r="C717" s="216" t="str">
        <f t="shared" si="22"/>
        <v>Rural areas / thinly-populated area</v>
      </c>
      <c r="D717" s="216"/>
      <c r="E717" s="216"/>
      <c r="F717" s="216"/>
      <c r="L717" s="216">
        <v>31847</v>
      </c>
      <c r="M717" s="216">
        <v>410</v>
      </c>
      <c r="N717" s="216" t="str">
        <f t="shared" si="23"/>
        <v>Rural area (central)</v>
      </c>
      <c r="O717" s="216"/>
      <c r="P717" s="216"/>
      <c r="Q717" s="216"/>
      <c r="R717" s="216"/>
      <c r="S717" s="216"/>
      <c r="T717" s="216"/>
    </row>
    <row r="718" spans="1:20">
      <c r="A718" s="216">
        <v>31848</v>
      </c>
      <c r="B718" s="216">
        <v>3</v>
      </c>
      <c r="C718" s="216" t="str">
        <f t="shared" si="22"/>
        <v>Rural areas / thinly-populated area</v>
      </c>
      <c r="D718" s="216"/>
      <c r="E718" s="216"/>
      <c r="F718" s="216"/>
      <c r="L718" s="216">
        <v>31848</v>
      </c>
      <c r="M718" s="216">
        <v>410</v>
      </c>
      <c r="N718" s="216" t="str">
        <f t="shared" si="23"/>
        <v>Rural area (central)</v>
      </c>
      <c r="O718" s="216"/>
      <c r="P718" s="216"/>
      <c r="Q718" s="216"/>
      <c r="R718" s="216"/>
      <c r="S718" s="216"/>
      <c r="T718" s="216"/>
    </row>
    <row r="719" spans="1:20">
      <c r="A719" s="216">
        <v>31849</v>
      </c>
      <c r="B719" s="216">
        <v>3</v>
      </c>
      <c r="C719" s="216" t="str">
        <f t="shared" si="22"/>
        <v>Rural areas / thinly-populated area</v>
      </c>
      <c r="D719" s="216"/>
      <c r="E719" s="216"/>
      <c r="F719" s="216"/>
      <c r="L719" s="216">
        <v>31849</v>
      </c>
      <c r="M719" s="216">
        <v>410</v>
      </c>
      <c r="N719" s="216" t="str">
        <f t="shared" si="23"/>
        <v>Rural area (central)</v>
      </c>
      <c r="O719" s="216"/>
      <c r="P719" s="216"/>
      <c r="Q719" s="216"/>
      <c r="R719" s="216"/>
      <c r="S719" s="216"/>
      <c r="T719" s="216"/>
    </row>
    <row r="720" spans="1:20">
      <c r="A720" s="216">
        <v>31901</v>
      </c>
      <c r="B720" s="216">
        <v>3</v>
      </c>
      <c r="C720" s="216" t="str">
        <f t="shared" si="22"/>
        <v>Rural areas / thinly-populated area</v>
      </c>
      <c r="D720" s="216"/>
      <c r="E720" s="216"/>
      <c r="F720" s="216"/>
      <c r="L720" s="216">
        <v>31901</v>
      </c>
      <c r="M720" s="216">
        <v>310</v>
      </c>
      <c r="N720" s="216" t="str">
        <f t="shared" si="23"/>
        <v>Rural area surrounding centres (central)</v>
      </c>
      <c r="O720" s="216"/>
      <c r="P720" s="216"/>
      <c r="Q720" s="216" t="s">
        <v>170</v>
      </c>
      <c r="R720" s="216" t="s">
        <v>171</v>
      </c>
      <c r="S720" s="216"/>
      <c r="T720" s="216"/>
    </row>
    <row r="721" spans="1:20">
      <c r="A721" s="216">
        <v>31902</v>
      </c>
      <c r="B721" s="216">
        <v>3</v>
      </c>
      <c r="C721" s="216" t="str">
        <f t="shared" si="22"/>
        <v>Rural areas / thinly-populated area</v>
      </c>
      <c r="D721" s="216"/>
      <c r="E721" s="216"/>
      <c r="F721" s="216"/>
      <c r="L721" s="216">
        <v>31902</v>
      </c>
      <c r="M721" s="216">
        <v>410</v>
      </c>
      <c r="N721" s="216" t="str">
        <f t="shared" si="23"/>
        <v>Rural area (central)</v>
      </c>
      <c r="O721" s="216"/>
      <c r="P721" s="216"/>
      <c r="Q721" s="216"/>
      <c r="R721" s="216"/>
      <c r="S721" s="216"/>
      <c r="T721" s="216"/>
    </row>
    <row r="722" spans="1:20">
      <c r="A722" s="216">
        <v>31903</v>
      </c>
      <c r="B722" s="216">
        <v>3</v>
      </c>
      <c r="C722" s="216" t="str">
        <f t="shared" si="22"/>
        <v>Rural areas / thinly-populated area</v>
      </c>
      <c r="D722" s="216"/>
      <c r="E722" s="216"/>
      <c r="F722" s="216"/>
      <c r="L722" s="216">
        <v>31903</v>
      </c>
      <c r="M722" s="216">
        <v>410</v>
      </c>
      <c r="N722" s="216" t="str">
        <f t="shared" si="23"/>
        <v>Rural area (central)</v>
      </c>
      <c r="O722" s="216"/>
      <c r="P722" s="216"/>
      <c r="Q722" s="216"/>
      <c r="R722" s="216"/>
      <c r="S722" s="216"/>
      <c r="T722" s="216"/>
    </row>
    <row r="723" spans="1:20">
      <c r="A723" s="216">
        <v>31904</v>
      </c>
      <c r="B723" s="216">
        <v>3</v>
      </c>
      <c r="C723" s="216" t="str">
        <f t="shared" si="22"/>
        <v>Rural areas / thinly-populated area</v>
      </c>
      <c r="D723" s="216"/>
      <c r="E723" s="216"/>
      <c r="F723" s="216"/>
      <c r="L723" s="216">
        <v>31904</v>
      </c>
      <c r="M723" s="216">
        <v>410</v>
      </c>
      <c r="N723" s="216" t="str">
        <f t="shared" si="23"/>
        <v>Rural area (central)</v>
      </c>
      <c r="O723" s="216"/>
      <c r="P723" s="216"/>
      <c r="Q723" s="216"/>
      <c r="R723" s="216"/>
      <c r="S723" s="216"/>
      <c r="T723" s="216"/>
    </row>
    <row r="724" spans="1:20">
      <c r="A724" s="216">
        <v>31905</v>
      </c>
      <c r="B724" s="216">
        <v>3</v>
      </c>
      <c r="C724" s="216" t="str">
        <f t="shared" si="22"/>
        <v>Rural areas / thinly-populated area</v>
      </c>
      <c r="D724" s="216"/>
      <c r="E724" s="216"/>
      <c r="F724" s="216"/>
      <c r="L724" s="216">
        <v>31905</v>
      </c>
      <c r="M724" s="216">
        <v>310</v>
      </c>
      <c r="N724" s="216" t="str">
        <f t="shared" si="23"/>
        <v>Rural area surrounding centres (central)</v>
      </c>
      <c r="O724" s="216"/>
      <c r="P724" s="216"/>
      <c r="Q724" s="216" t="s">
        <v>170</v>
      </c>
      <c r="R724" s="216" t="s">
        <v>171</v>
      </c>
      <c r="S724" s="216"/>
      <c r="T724" s="216"/>
    </row>
    <row r="725" spans="1:20">
      <c r="A725" s="216">
        <v>31906</v>
      </c>
      <c r="B725" s="216">
        <v>3</v>
      </c>
      <c r="C725" s="216" t="str">
        <f t="shared" si="22"/>
        <v>Rural areas / thinly-populated area</v>
      </c>
      <c r="D725" s="216"/>
      <c r="E725" s="216"/>
      <c r="F725" s="216"/>
      <c r="L725" s="216">
        <v>31906</v>
      </c>
      <c r="M725" s="216">
        <v>430</v>
      </c>
      <c r="N725" s="216" t="str">
        <f t="shared" si="23"/>
        <v>Rural area (peripheral)</v>
      </c>
      <c r="O725" s="216"/>
      <c r="P725" s="216"/>
      <c r="Q725" s="216"/>
      <c r="R725" s="216"/>
      <c r="S725" s="216"/>
      <c r="T725" s="216"/>
    </row>
    <row r="726" spans="1:20">
      <c r="A726" s="216">
        <v>31907</v>
      </c>
      <c r="B726" s="216">
        <v>3</v>
      </c>
      <c r="C726" s="216" t="str">
        <f t="shared" si="22"/>
        <v>Rural areas / thinly-populated area</v>
      </c>
      <c r="D726" s="216"/>
      <c r="E726" s="216"/>
      <c r="F726" s="216"/>
      <c r="L726" s="216">
        <v>31907</v>
      </c>
      <c r="M726" s="216">
        <v>310</v>
      </c>
      <c r="N726" s="216" t="str">
        <f t="shared" si="23"/>
        <v>Rural area surrounding centres (central)</v>
      </c>
      <c r="O726" s="216"/>
      <c r="P726" s="216"/>
      <c r="Q726" s="216" t="s">
        <v>205</v>
      </c>
      <c r="R726" s="216" t="s">
        <v>206</v>
      </c>
      <c r="S726" s="216"/>
      <c r="T726" s="216"/>
    </row>
    <row r="727" spans="1:20">
      <c r="A727" s="216">
        <v>31909</v>
      </c>
      <c r="B727" s="216">
        <v>3</v>
      </c>
      <c r="C727" s="216" t="str">
        <f t="shared" si="22"/>
        <v>Rural areas / thinly-populated area</v>
      </c>
      <c r="D727" s="216"/>
      <c r="E727" s="216"/>
      <c r="F727" s="216"/>
      <c r="L727" s="216">
        <v>31909</v>
      </c>
      <c r="M727" s="216">
        <v>410</v>
      </c>
      <c r="N727" s="216" t="str">
        <f t="shared" si="23"/>
        <v>Rural area (central)</v>
      </c>
      <c r="O727" s="216"/>
      <c r="P727" s="216"/>
      <c r="Q727" s="216"/>
      <c r="R727" s="216"/>
      <c r="S727" s="216"/>
      <c r="T727" s="216"/>
    </row>
    <row r="728" spans="1:20">
      <c r="A728" s="216">
        <v>31910</v>
      </c>
      <c r="B728" s="216">
        <v>3</v>
      </c>
      <c r="C728" s="216" t="str">
        <f t="shared" si="22"/>
        <v>Rural areas / thinly-populated area</v>
      </c>
      <c r="D728" s="216"/>
      <c r="E728" s="216"/>
      <c r="F728" s="216"/>
      <c r="L728" s="216">
        <v>31910</v>
      </c>
      <c r="M728" s="216">
        <v>310</v>
      </c>
      <c r="N728" s="216" t="str">
        <f t="shared" si="23"/>
        <v>Rural area surrounding centres (central)</v>
      </c>
      <c r="O728" s="216"/>
      <c r="P728" s="216"/>
      <c r="Q728" s="216" t="s">
        <v>205</v>
      </c>
      <c r="R728" s="216" t="s">
        <v>206</v>
      </c>
      <c r="S728" s="216"/>
      <c r="T728" s="216"/>
    </row>
    <row r="729" spans="1:20">
      <c r="A729" s="216">
        <v>31911</v>
      </c>
      <c r="B729" s="216">
        <v>3</v>
      </c>
      <c r="C729" s="216" t="str">
        <f t="shared" si="22"/>
        <v>Rural areas / thinly-populated area</v>
      </c>
      <c r="D729" s="216"/>
      <c r="E729" s="216"/>
      <c r="F729" s="216"/>
      <c r="L729" s="216">
        <v>31911</v>
      </c>
      <c r="M729" s="216">
        <v>310</v>
      </c>
      <c r="N729" s="216" t="str">
        <f t="shared" si="23"/>
        <v>Rural area surrounding centres (central)</v>
      </c>
      <c r="O729" s="216"/>
      <c r="P729" s="216"/>
      <c r="Q729" s="216" t="s">
        <v>205</v>
      </c>
      <c r="R729" s="216" t="s">
        <v>206</v>
      </c>
      <c r="S729" s="216"/>
      <c r="T729" s="216"/>
    </row>
    <row r="730" spans="1:20">
      <c r="A730" s="216">
        <v>31912</v>
      </c>
      <c r="B730" s="216">
        <v>2</v>
      </c>
      <c r="C730" s="216" t="str">
        <f t="shared" si="22"/>
        <v>Towns and suburbs / intermediate density area</v>
      </c>
      <c r="D730" s="216"/>
      <c r="E730" s="216"/>
      <c r="F730" s="216"/>
      <c r="L730" s="216">
        <v>31912</v>
      </c>
      <c r="M730" s="216">
        <v>410</v>
      </c>
      <c r="N730" s="216" t="str">
        <f t="shared" si="23"/>
        <v>Rural area (central)</v>
      </c>
      <c r="O730" s="216"/>
      <c r="P730" s="216"/>
      <c r="Q730" s="216"/>
      <c r="R730" s="216"/>
      <c r="S730" s="216"/>
      <c r="T730" s="216"/>
    </row>
    <row r="731" spans="1:20">
      <c r="A731" s="216">
        <v>31913</v>
      </c>
      <c r="B731" s="216">
        <v>3</v>
      </c>
      <c r="C731" s="216" t="str">
        <f t="shared" si="22"/>
        <v>Rural areas / thinly-populated area</v>
      </c>
      <c r="D731" s="216"/>
      <c r="E731" s="216"/>
      <c r="F731" s="216"/>
      <c r="L731" s="216">
        <v>31913</v>
      </c>
      <c r="M731" s="216">
        <v>410</v>
      </c>
      <c r="N731" s="216" t="str">
        <f t="shared" si="23"/>
        <v>Rural area (central)</v>
      </c>
      <c r="O731" s="216"/>
      <c r="P731" s="216"/>
      <c r="Q731" s="216"/>
      <c r="R731" s="216"/>
      <c r="S731" s="216"/>
      <c r="T731" s="216"/>
    </row>
    <row r="732" spans="1:20">
      <c r="A732" s="216">
        <v>31915</v>
      </c>
      <c r="B732" s="216">
        <v>3</v>
      </c>
      <c r="C732" s="216" t="str">
        <f t="shared" si="22"/>
        <v>Rural areas / thinly-populated area</v>
      </c>
      <c r="D732" s="216"/>
      <c r="E732" s="216"/>
      <c r="F732" s="216"/>
      <c r="L732" s="216">
        <v>31915</v>
      </c>
      <c r="M732" s="216">
        <v>410</v>
      </c>
      <c r="N732" s="216" t="str">
        <f t="shared" si="23"/>
        <v>Rural area (central)</v>
      </c>
      <c r="O732" s="216"/>
      <c r="P732" s="216"/>
      <c r="Q732" s="216"/>
      <c r="R732" s="216"/>
      <c r="S732" s="216"/>
      <c r="T732" s="216"/>
    </row>
    <row r="733" spans="1:20">
      <c r="A733" s="216">
        <v>31916</v>
      </c>
      <c r="B733" s="216">
        <v>3</v>
      </c>
      <c r="C733" s="216" t="str">
        <f t="shared" si="22"/>
        <v>Rural areas / thinly-populated area</v>
      </c>
      <c r="D733" s="216"/>
      <c r="E733" s="216"/>
      <c r="F733" s="216"/>
      <c r="L733" s="216">
        <v>31916</v>
      </c>
      <c r="M733" s="216">
        <v>310</v>
      </c>
      <c r="N733" s="216" t="str">
        <f t="shared" si="23"/>
        <v>Rural area surrounding centres (central)</v>
      </c>
      <c r="O733" s="216"/>
      <c r="P733" s="216"/>
      <c r="Q733" s="216" t="s">
        <v>205</v>
      </c>
      <c r="R733" s="216" t="s">
        <v>206</v>
      </c>
      <c r="S733" s="216"/>
      <c r="T733" s="216"/>
    </row>
    <row r="734" spans="1:20">
      <c r="A734" s="216">
        <v>31917</v>
      </c>
      <c r="B734" s="216">
        <v>3</v>
      </c>
      <c r="C734" s="216" t="str">
        <f t="shared" si="22"/>
        <v>Rural areas / thinly-populated area</v>
      </c>
      <c r="D734" s="216"/>
      <c r="E734" s="216"/>
      <c r="F734" s="216"/>
      <c r="L734" s="216">
        <v>31917</v>
      </c>
      <c r="M734" s="216">
        <v>410</v>
      </c>
      <c r="N734" s="216" t="str">
        <f t="shared" si="23"/>
        <v>Rural area (central)</v>
      </c>
      <c r="O734" s="216"/>
      <c r="P734" s="216"/>
      <c r="Q734" s="216"/>
      <c r="R734" s="216"/>
      <c r="S734" s="216"/>
      <c r="T734" s="216"/>
    </row>
    <row r="735" spans="1:20">
      <c r="A735" s="216">
        <v>31918</v>
      </c>
      <c r="B735" s="216">
        <v>3</v>
      </c>
      <c r="C735" s="216" t="str">
        <f t="shared" si="22"/>
        <v>Rural areas / thinly-populated area</v>
      </c>
      <c r="D735" s="216"/>
      <c r="E735" s="216"/>
      <c r="F735" s="216"/>
      <c r="L735" s="216">
        <v>31918</v>
      </c>
      <c r="M735" s="216">
        <v>430</v>
      </c>
      <c r="N735" s="216" t="str">
        <f t="shared" si="23"/>
        <v>Rural area (peripheral)</v>
      </c>
      <c r="O735" s="216"/>
      <c r="P735" s="216"/>
      <c r="Q735" s="216"/>
      <c r="R735" s="216"/>
      <c r="S735" s="216"/>
      <c r="T735" s="216"/>
    </row>
    <row r="736" spans="1:20">
      <c r="A736" s="216">
        <v>31919</v>
      </c>
      <c r="B736" s="216">
        <v>3</v>
      </c>
      <c r="C736" s="216" t="str">
        <f t="shared" si="22"/>
        <v>Rural areas / thinly-populated area</v>
      </c>
      <c r="D736" s="216"/>
      <c r="E736" s="216"/>
      <c r="F736" s="216"/>
      <c r="L736" s="216">
        <v>31919</v>
      </c>
      <c r="M736" s="216">
        <v>410</v>
      </c>
      <c r="N736" s="216" t="str">
        <f t="shared" si="23"/>
        <v>Rural area (central)</v>
      </c>
      <c r="O736" s="216"/>
      <c r="P736" s="216"/>
      <c r="Q736" s="216"/>
      <c r="R736" s="216"/>
      <c r="S736" s="216"/>
      <c r="T736" s="216"/>
    </row>
    <row r="737" spans="1:20">
      <c r="A737" s="216">
        <v>31920</v>
      </c>
      <c r="B737" s="216">
        <v>3</v>
      </c>
      <c r="C737" s="216" t="str">
        <f t="shared" si="22"/>
        <v>Rural areas / thinly-populated area</v>
      </c>
      <c r="D737" s="216"/>
      <c r="E737" s="216"/>
      <c r="F737" s="216"/>
      <c r="L737" s="216">
        <v>31920</v>
      </c>
      <c r="M737" s="216">
        <v>430</v>
      </c>
      <c r="N737" s="216" t="str">
        <f t="shared" si="23"/>
        <v>Rural area (peripheral)</v>
      </c>
      <c r="O737" s="216"/>
      <c r="P737" s="216"/>
      <c r="Q737" s="216"/>
      <c r="R737" s="216"/>
      <c r="S737" s="216"/>
      <c r="T737" s="216"/>
    </row>
    <row r="738" spans="1:20">
      <c r="A738" s="216">
        <v>31921</v>
      </c>
      <c r="B738" s="216">
        <v>2</v>
      </c>
      <c r="C738" s="216" t="str">
        <f t="shared" si="22"/>
        <v>Towns and suburbs / intermediate density area</v>
      </c>
      <c r="D738" s="216"/>
      <c r="E738" s="216"/>
      <c r="F738" s="216"/>
      <c r="L738" s="216">
        <v>31921</v>
      </c>
      <c r="M738" s="216">
        <v>310</v>
      </c>
      <c r="N738" s="216" t="str">
        <f t="shared" si="23"/>
        <v>Rural area surrounding centres (central)</v>
      </c>
      <c r="O738" s="216"/>
      <c r="P738" s="216"/>
      <c r="Q738" s="216" t="s">
        <v>170</v>
      </c>
      <c r="R738" s="216" t="s">
        <v>171</v>
      </c>
      <c r="S738" s="216"/>
      <c r="T738" s="216"/>
    </row>
    <row r="739" spans="1:20">
      <c r="A739" s="216">
        <v>31922</v>
      </c>
      <c r="B739" s="216">
        <v>3</v>
      </c>
      <c r="C739" s="216" t="str">
        <f t="shared" si="22"/>
        <v>Rural areas / thinly-populated area</v>
      </c>
      <c r="D739" s="216"/>
      <c r="E739" s="216"/>
      <c r="F739" s="216"/>
      <c r="L739" s="216">
        <v>31922</v>
      </c>
      <c r="M739" s="216">
        <v>310</v>
      </c>
      <c r="N739" s="216" t="str">
        <f t="shared" si="23"/>
        <v>Rural area surrounding centres (central)</v>
      </c>
      <c r="O739" s="216"/>
      <c r="P739" s="216"/>
      <c r="Q739" s="216" t="s">
        <v>205</v>
      </c>
      <c r="R739" s="216" t="s">
        <v>206</v>
      </c>
      <c r="S739" s="216"/>
      <c r="T739" s="216"/>
    </row>
    <row r="740" spans="1:20">
      <c r="A740" s="216">
        <v>31923</v>
      </c>
      <c r="B740" s="216">
        <v>3</v>
      </c>
      <c r="C740" s="216" t="str">
        <f t="shared" si="22"/>
        <v>Rural areas / thinly-populated area</v>
      </c>
      <c r="D740" s="216"/>
      <c r="E740" s="216"/>
      <c r="F740" s="216"/>
      <c r="L740" s="216">
        <v>31923</v>
      </c>
      <c r="M740" s="216">
        <v>430</v>
      </c>
      <c r="N740" s="216" t="str">
        <f t="shared" si="23"/>
        <v>Rural area (peripheral)</v>
      </c>
      <c r="O740" s="216"/>
      <c r="P740" s="216"/>
      <c r="Q740" s="216"/>
      <c r="R740" s="216"/>
      <c r="S740" s="216"/>
      <c r="T740" s="216"/>
    </row>
    <row r="741" spans="1:20">
      <c r="A741" s="216">
        <v>31925</v>
      </c>
      <c r="B741" s="216">
        <v>3</v>
      </c>
      <c r="C741" s="216" t="str">
        <f t="shared" si="22"/>
        <v>Rural areas / thinly-populated area</v>
      </c>
      <c r="D741" s="216"/>
      <c r="E741" s="216"/>
      <c r="F741" s="216"/>
      <c r="L741" s="216">
        <v>31925</v>
      </c>
      <c r="M741" s="216">
        <v>310</v>
      </c>
      <c r="N741" s="216" t="str">
        <f t="shared" si="23"/>
        <v>Rural area surrounding centres (central)</v>
      </c>
      <c r="O741" s="216"/>
      <c r="P741" s="216"/>
      <c r="Q741" s="216" t="s">
        <v>205</v>
      </c>
      <c r="R741" s="216" t="s">
        <v>206</v>
      </c>
      <c r="S741" s="216"/>
      <c r="T741" s="216"/>
    </row>
    <row r="742" spans="1:20">
      <c r="A742" s="216">
        <v>31926</v>
      </c>
      <c r="B742" s="216">
        <v>2</v>
      </c>
      <c r="C742" s="216" t="str">
        <f t="shared" si="22"/>
        <v>Towns and suburbs / intermediate density area</v>
      </c>
      <c r="D742" s="216"/>
      <c r="E742" s="216"/>
      <c r="F742" s="216"/>
      <c r="L742" s="216">
        <v>31926</v>
      </c>
      <c r="M742" s="216">
        <v>310</v>
      </c>
      <c r="N742" s="216" t="str">
        <f t="shared" si="23"/>
        <v>Rural area surrounding centres (central)</v>
      </c>
      <c r="O742" s="216"/>
      <c r="P742" s="216"/>
      <c r="Q742" s="216" t="s">
        <v>170</v>
      </c>
      <c r="R742" s="216" t="s">
        <v>171</v>
      </c>
      <c r="S742" s="216"/>
      <c r="T742" s="216"/>
    </row>
    <row r="743" spans="1:20">
      <c r="A743" s="216">
        <v>31927</v>
      </c>
      <c r="B743" s="216">
        <v>3</v>
      </c>
      <c r="C743" s="216" t="str">
        <f t="shared" si="22"/>
        <v>Rural areas / thinly-populated area</v>
      </c>
      <c r="D743" s="216"/>
      <c r="E743" s="216"/>
      <c r="F743" s="216"/>
      <c r="L743" s="216">
        <v>31927</v>
      </c>
      <c r="M743" s="216">
        <v>310</v>
      </c>
      <c r="N743" s="216" t="str">
        <f t="shared" si="23"/>
        <v>Rural area surrounding centres (central)</v>
      </c>
      <c r="O743" s="216"/>
      <c r="P743" s="216"/>
      <c r="Q743" s="216" t="s">
        <v>170</v>
      </c>
      <c r="R743" s="216" t="s">
        <v>171</v>
      </c>
      <c r="S743" s="216"/>
      <c r="T743" s="216"/>
    </row>
    <row r="744" spans="1:20">
      <c r="A744" s="216">
        <v>31928</v>
      </c>
      <c r="B744" s="216">
        <v>3</v>
      </c>
      <c r="C744" s="216" t="str">
        <f t="shared" si="22"/>
        <v>Rural areas / thinly-populated area</v>
      </c>
      <c r="D744" s="216"/>
      <c r="E744" s="216"/>
      <c r="F744" s="216"/>
      <c r="L744" s="216">
        <v>31928</v>
      </c>
      <c r="M744" s="216">
        <v>410</v>
      </c>
      <c r="N744" s="216" t="str">
        <f t="shared" si="23"/>
        <v>Rural area (central)</v>
      </c>
      <c r="O744" s="216"/>
      <c r="P744" s="216"/>
      <c r="Q744" s="216"/>
      <c r="R744" s="216"/>
      <c r="S744" s="216"/>
      <c r="T744" s="216"/>
    </row>
    <row r="745" spans="1:20">
      <c r="A745" s="216">
        <v>31929</v>
      </c>
      <c r="B745" s="216">
        <v>3</v>
      </c>
      <c r="C745" s="216" t="str">
        <f t="shared" si="22"/>
        <v>Rural areas / thinly-populated area</v>
      </c>
      <c r="D745" s="216"/>
      <c r="E745" s="216"/>
      <c r="F745" s="216"/>
      <c r="L745" s="216">
        <v>31929</v>
      </c>
      <c r="M745" s="216">
        <v>310</v>
      </c>
      <c r="N745" s="216" t="str">
        <f t="shared" si="23"/>
        <v>Rural area surrounding centres (central)</v>
      </c>
      <c r="O745" s="216"/>
      <c r="P745" s="216"/>
      <c r="Q745" s="216" t="s">
        <v>205</v>
      </c>
      <c r="R745" s="216" t="s">
        <v>206</v>
      </c>
      <c r="S745" s="216"/>
      <c r="T745" s="216"/>
    </row>
    <row r="746" spans="1:20">
      <c r="A746" s="216">
        <v>31930</v>
      </c>
      <c r="B746" s="216">
        <v>3</v>
      </c>
      <c r="C746" s="216" t="str">
        <f t="shared" si="22"/>
        <v>Rural areas / thinly-populated area</v>
      </c>
      <c r="D746" s="216"/>
      <c r="E746" s="216"/>
      <c r="F746" s="216"/>
      <c r="L746" s="216">
        <v>31930</v>
      </c>
      <c r="M746" s="216">
        <v>310</v>
      </c>
      <c r="N746" s="216" t="str">
        <f t="shared" si="23"/>
        <v>Rural area surrounding centres (central)</v>
      </c>
      <c r="O746" s="216"/>
      <c r="P746" s="216"/>
      <c r="Q746" s="216" t="s">
        <v>205</v>
      </c>
      <c r="R746" s="216" t="s">
        <v>206</v>
      </c>
      <c r="S746" s="216"/>
      <c r="T746" s="216"/>
    </row>
    <row r="747" spans="1:20">
      <c r="A747" s="216">
        <v>31932</v>
      </c>
      <c r="B747" s="216">
        <v>3</v>
      </c>
      <c r="C747" s="216" t="str">
        <f t="shared" si="22"/>
        <v>Rural areas / thinly-populated area</v>
      </c>
      <c r="D747" s="216"/>
      <c r="E747" s="216"/>
      <c r="F747" s="216"/>
      <c r="L747" s="216">
        <v>31932</v>
      </c>
      <c r="M747" s="216">
        <v>310</v>
      </c>
      <c r="N747" s="216" t="str">
        <f t="shared" si="23"/>
        <v>Rural area surrounding centres (central)</v>
      </c>
      <c r="O747" s="216"/>
      <c r="P747" s="216"/>
      <c r="Q747" s="216" t="s">
        <v>205</v>
      </c>
      <c r="R747" s="216" t="s">
        <v>206</v>
      </c>
      <c r="S747" s="216"/>
      <c r="T747" s="216"/>
    </row>
    <row r="748" spans="1:20">
      <c r="A748" s="216">
        <v>31934</v>
      </c>
      <c r="B748" s="216">
        <v>3</v>
      </c>
      <c r="C748" s="216" t="str">
        <f t="shared" si="22"/>
        <v>Rural areas / thinly-populated area</v>
      </c>
      <c r="D748" s="216"/>
      <c r="E748" s="216"/>
      <c r="F748" s="216"/>
      <c r="L748" s="216">
        <v>31934</v>
      </c>
      <c r="M748" s="216">
        <v>310</v>
      </c>
      <c r="N748" s="216" t="str">
        <f t="shared" si="23"/>
        <v>Rural area surrounding centres (central)</v>
      </c>
      <c r="O748" s="216"/>
      <c r="P748" s="216"/>
      <c r="Q748" s="216" t="s">
        <v>205</v>
      </c>
      <c r="R748" s="216" t="s">
        <v>206</v>
      </c>
      <c r="S748" s="216"/>
      <c r="T748" s="216"/>
    </row>
    <row r="749" spans="1:20">
      <c r="A749" s="216">
        <v>31935</v>
      </c>
      <c r="B749" s="216">
        <v>3</v>
      </c>
      <c r="C749" s="216" t="str">
        <f t="shared" si="22"/>
        <v>Rural areas / thinly-populated area</v>
      </c>
      <c r="D749" s="216"/>
      <c r="E749" s="216"/>
      <c r="F749" s="216"/>
      <c r="L749" s="216">
        <v>31935</v>
      </c>
      <c r="M749" s="216">
        <v>410</v>
      </c>
      <c r="N749" s="216" t="str">
        <f t="shared" si="23"/>
        <v>Rural area (central)</v>
      </c>
      <c r="O749" s="216"/>
      <c r="P749" s="216"/>
      <c r="Q749" s="216"/>
      <c r="R749" s="216"/>
      <c r="S749" s="216"/>
      <c r="T749" s="216"/>
    </row>
    <row r="750" spans="1:20">
      <c r="A750" s="216">
        <v>31938</v>
      </c>
      <c r="B750" s="216">
        <v>3</v>
      </c>
      <c r="C750" s="216" t="str">
        <f t="shared" si="22"/>
        <v>Rural areas / thinly-populated area</v>
      </c>
      <c r="D750" s="216"/>
      <c r="E750" s="216"/>
      <c r="F750" s="216"/>
      <c r="L750" s="216">
        <v>31938</v>
      </c>
      <c r="M750" s="216">
        <v>310</v>
      </c>
      <c r="N750" s="216" t="str">
        <f t="shared" si="23"/>
        <v>Rural area surrounding centres (central)</v>
      </c>
      <c r="O750" s="216"/>
      <c r="P750" s="216"/>
      <c r="Q750" s="216" t="s">
        <v>205</v>
      </c>
      <c r="R750" s="216" t="s">
        <v>206</v>
      </c>
      <c r="S750" s="216"/>
      <c r="T750" s="216"/>
    </row>
    <row r="751" spans="1:20">
      <c r="A751" s="216">
        <v>31939</v>
      </c>
      <c r="B751" s="216">
        <v>3</v>
      </c>
      <c r="C751" s="216" t="str">
        <f t="shared" si="22"/>
        <v>Rural areas / thinly-populated area</v>
      </c>
      <c r="D751" s="216"/>
      <c r="E751" s="216"/>
      <c r="F751" s="216"/>
      <c r="L751" s="216">
        <v>31939</v>
      </c>
      <c r="M751" s="216">
        <v>430</v>
      </c>
      <c r="N751" s="216" t="str">
        <f t="shared" si="23"/>
        <v>Rural area (peripheral)</v>
      </c>
      <c r="O751" s="216"/>
      <c r="P751" s="216"/>
      <c r="Q751" s="216"/>
      <c r="R751" s="216"/>
      <c r="S751" s="216"/>
      <c r="T751" s="216"/>
    </row>
    <row r="752" spans="1:20">
      <c r="A752" s="216">
        <v>31940</v>
      </c>
      <c r="B752" s="216">
        <v>3</v>
      </c>
      <c r="C752" s="216" t="str">
        <f t="shared" si="22"/>
        <v>Rural areas / thinly-populated area</v>
      </c>
      <c r="D752" s="216"/>
      <c r="E752" s="216"/>
      <c r="F752" s="216"/>
      <c r="L752" s="216">
        <v>31940</v>
      </c>
      <c r="M752" s="216">
        <v>410</v>
      </c>
      <c r="N752" s="216" t="str">
        <f t="shared" si="23"/>
        <v>Rural area (central)</v>
      </c>
      <c r="O752" s="216"/>
      <c r="P752" s="216"/>
      <c r="Q752" s="216"/>
      <c r="R752" s="216"/>
      <c r="S752" s="216"/>
      <c r="T752" s="216"/>
    </row>
    <row r="753" spans="1:20">
      <c r="A753" s="216">
        <v>31941</v>
      </c>
      <c r="B753" s="216">
        <v>3</v>
      </c>
      <c r="C753" s="216" t="str">
        <f t="shared" si="22"/>
        <v>Rural areas / thinly-populated area</v>
      </c>
      <c r="D753" s="216"/>
      <c r="E753" s="216"/>
      <c r="F753" s="216"/>
      <c r="L753" s="216">
        <v>31941</v>
      </c>
      <c r="M753" s="216">
        <v>430</v>
      </c>
      <c r="N753" s="216" t="str">
        <f t="shared" si="23"/>
        <v>Rural area (peripheral)</v>
      </c>
      <c r="O753" s="216"/>
      <c r="P753" s="216"/>
      <c r="Q753" s="216"/>
      <c r="R753" s="216"/>
      <c r="S753" s="216"/>
      <c r="T753" s="216"/>
    </row>
    <row r="754" spans="1:20">
      <c r="A754" s="216">
        <v>31943</v>
      </c>
      <c r="B754" s="216">
        <v>2</v>
      </c>
      <c r="C754" s="216" t="str">
        <f t="shared" si="22"/>
        <v>Towns and suburbs / intermediate density area</v>
      </c>
      <c r="D754" s="216"/>
      <c r="E754" s="216"/>
      <c r="F754" s="216"/>
      <c r="L754" s="216">
        <v>31943</v>
      </c>
      <c r="M754" s="216">
        <v>410</v>
      </c>
      <c r="N754" s="216" t="str">
        <f t="shared" si="23"/>
        <v>Rural area (central)</v>
      </c>
      <c r="O754" s="216"/>
      <c r="P754" s="216"/>
      <c r="Q754" s="216"/>
      <c r="R754" s="216"/>
      <c r="S754" s="216"/>
      <c r="T754" s="216"/>
    </row>
    <row r="755" spans="1:20">
      <c r="A755" s="216">
        <v>31945</v>
      </c>
      <c r="B755" s="216">
        <v>3</v>
      </c>
      <c r="C755" s="216" t="str">
        <f t="shared" si="22"/>
        <v>Rural areas / thinly-populated area</v>
      </c>
      <c r="D755" s="216"/>
      <c r="E755" s="216"/>
      <c r="F755" s="216"/>
      <c r="L755" s="216">
        <v>31945</v>
      </c>
      <c r="M755" s="216">
        <v>310</v>
      </c>
      <c r="N755" s="216" t="str">
        <f t="shared" si="23"/>
        <v>Rural area surrounding centres (central)</v>
      </c>
      <c r="O755" s="216"/>
      <c r="P755" s="216"/>
      <c r="Q755" s="216" t="s">
        <v>205</v>
      </c>
      <c r="R755" s="216" t="s">
        <v>206</v>
      </c>
      <c r="S755" s="216"/>
      <c r="T755" s="216"/>
    </row>
    <row r="756" spans="1:20">
      <c r="A756" s="216">
        <v>31946</v>
      </c>
      <c r="B756" s="216">
        <v>3</v>
      </c>
      <c r="C756" s="216" t="str">
        <f t="shared" si="22"/>
        <v>Rural areas / thinly-populated area</v>
      </c>
      <c r="D756" s="216"/>
      <c r="E756" s="216"/>
      <c r="F756" s="216"/>
      <c r="L756" s="216">
        <v>31946</v>
      </c>
      <c r="M756" s="216">
        <v>410</v>
      </c>
      <c r="N756" s="216" t="str">
        <f t="shared" si="23"/>
        <v>Rural area (central)</v>
      </c>
      <c r="O756" s="216"/>
      <c r="P756" s="216"/>
      <c r="Q756" s="216"/>
      <c r="R756" s="216"/>
      <c r="S756" s="216"/>
      <c r="T756" s="216"/>
    </row>
    <row r="757" spans="1:20">
      <c r="A757" s="216">
        <v>31947</v>
      </c>
      <c r="B757" s="216">
        <v>2</v>
      </c>
      <c r="C757" s="216" t="str">
        <f t="shared" si="22"/>
        <v>Towns and suburbs / intermediate density area</v>
      </c>
      <c r="D757" s="216"/>
      <c r="E757" s="216"/>
      <c r="F757" s="216"/>
      <c r="L757" s="216">
        <v>31947</v>
      </c>
      <c r="M757" s="216">
        <v>310</v>
      </c>
      <c r="N757" s="216" t="str">
        <f t="shared" si="23"/>
        <v>Rural area surrounding centres (central)</v>
      </c>
      <c r="O757" s="216"/>
      <c r="P757" s="216"/>
      <c r="Q757" s="216" t="s">
        <v>205</v>
      </c>
      <c r="R757" s="216" t="s">
        <v>206</v>
      </c>
      <c r="S757" s="216"/>
      <c r="T757" s="216"/>
    </row>
    <row r="758" spans="1:20">
      <c r="A758" s="216">
        <v>31948</v>
      </c>
      <c r="B758" s="216">
        <v>3</v>
      </c>
      <c r="C758" s="216" t="str">
        <f t="shared" si="22"/>
        <v>Rural areas / thinly-populated area</v>
      </c>
      <c r="D758" s="216"/>
      <c r="E758" s="216"/>
      <c r="F758" s="216"/>
      <c r="L758" s="216">
        <v>31948</v>
      </c>
      <c r="M758" s="216">
        <v>410</v>
      </c>
      <c r="N758" s="216" t="str">
        <f t="shared" si="23"/>
        <v>Rural area (central)</v>
      </c>
      <c r="O758" s="216"/>
      <c r="P758" s="216"/>
      <c r="Q758" s="216"/>
      <c r="R758" s="216"/>
      <c r="S758" s="216"/>
      <c r="T758" s="216"/>
    </row>
    <row r="759" spans="1:20">
      <c r="A759" s="216">
        <v>31949</v>
      </c>
      <c r="B759" s="216">
        <v>2</v>
      </c>
      <c r="C759" s="216" t="str">
        <f t="shared" si="22"/>
        <v>Towns and suburbs / intermediate density area</v>
      </c>
      <c r="D759" s="216"/>
      <c r="E759" s="216"/>
      <c r="F759" s="216"/>
      <c r="L759" s="216">
        <v>31949</v>
      </c>
      <c r="M759" s="216">
        <v>101</v>
      </c>
      <c r="N759" s="216" t="str">
        <f t="shared" si="23"/>
        <v>Urban centres (large)</v>
      </c>
      <c r="O759" s="216" t="s">
        <v>170</v>
      </c>
      <c r="P759" s="216" t="s">
        <v>171</v>
      </c>
      <c r="Q759" s="216"/>
      <c r="R759" s="216"/>
      <c r="S759" s="216"/>
      <c r="T759" s="216"/>
    </row>
    <row r="760" spans="1:20">
      <c r="A760" s="216">
        <v>31950</v>
      </c>
      <c r="B760" s="216">
        <v>2</v>
      </c>
      <c r="C760" s="216" t="str">
        <f t="shared" si="22"/>
        <v>Towns and suburbs / intermediate density area</v>
      </c>
      <c r="D760" s="216"/>
      <c r="E760" s="216"/>
      <c r="F760" s="216"/>
      <c r="L760" s="216">
        <v>31950</v>
      </c>
      <c r="M760" s="216">
        <v>310</v>
      </c>
      <c r="N760" s="216" t="str">
        <f t="shared" si="23"/>
        <v>Rural area surrounding centres (central)</v>
      </c>
      <c r="O760" s="216"/>
      <c r="P760" s="216"/>
      <c r="Q760" s="216" t="s">
        <v>170</v>
      </c>
      <c r="R760" s="216" t="s">
        <v>171</v>
      </c>
      <c r="S760" s="216"/>
      <c r="T760" s="216"/>
    </row>
    <row r="761" spans="1:20">
      <c r="A761" s="216">
        <v>31951</v>
      </c>
      <c r="B761" s="216">
        <v>2</v>
      </c>
      <c r="C761" s="216" t="str">
        <f t="shared" si="22"/>
        <v>Towns and suburbs / intermediate density area</v>
      </c>
      <c r="D761" s="216"/>
      <c r="E761" s="216"/>
      <c r="F761" s="216"/>
      <c r="L761" s="216">
        <v>31951</v>
      </c>
      <c r="M761" s="216">
        <v>310</v>
      </c>
      <c r="N761" s="216" t="str">
        <f t="shared" si="23"/>
        <v>Rural area surrounding centres (central)</v>
      </c>
      <c r="O761" s="216"/>
      <c r="P761" s="216"/>
      <c r="Q761" s="216" t="s">
        <v>170</v>
      </c>
      <c r="R761" s="216" t="s">
        <v>171</v>
      </c>
      <c r="S761" s="216"/>
      <c r="T761" s="216"/>
    </row>
    <row r="762" spans="1:20">
      <c r="A762" s="216">
        <v>31952</v>
      </c>
      <c r="B762" s="216">
        <v>2</v>
      </c>
      <c r="C762" s="216" t="str">
        <f t="shared" si="22"/>
        <v>Towns and suburbs / intermediate density area</v>
      </c>
      <c r="D762" s="216"/>
      <c r="E762" s="216"/>
      <c r="F762" s="216"/>
      <c r="L762" s="216">
        <v>31952</v>
      </c>
      <c r="M762" s="216">
        <v>101</v>
      </c>
      <c r="N762" s="216" t="str">
        <f t="shared" si="23"/>
        <v>Urban centres (large)</v>
      </c>
      <c r="O762" s="216" t="s">
        <v>170</v>
      </c>
      <c r="P762" s="216" t="s">
        <v>171</v>
      </c>
      <c r="Q762" s="216"/>
      <c r="R762" s="216"/>
      <c r="S762" s="216"/>
      <c r="T762" s="216"/>
    </row>
    <row r="763" spans="1:20">
      <c r="A763" s="216">
        <v>31953</v>
      </c>
      <c r="B763" s="216">
        <v>3</v>
      </c>
      <c r="C763" s="216" t="str">
        <f t="shared" si="22"/>
        <v>Rural areas / thinly-populated area</v>
      </c>
      <c r="D763" s="216"/>
      <c r="E763" s="216"/>
      <c r="F763" s="216"/>
      <c r="L763" s="216">
        <v>31953</v>
      </c>
      <c r="M763" s="216">
        <v>310</v>
      </c>
      <c r="N763" s="216" t="str">
        <f t="shared" si="23"/>
        <v>Rural area surrounding centres (central)</v>
      </c>
      <c r="O763" s="216"/>
      <c r="P763" s="216"/>
      <c r="Q763" s="216" t="s">
        <v>170</v>
      </c>
      <c r="R763" s="216" t="s">
        <v>171</v>
      </c>
      <c r="S763" s="216"/>
      <c r="T763" s="216"/>
    </row>
    <row r="764" spans="1:20">
      <c r="A764" s="216">
        <v>31954</v>
      </c>
      <c r="B764" s="216">
        <v>3</v>
      </c>
      <c r="C764" s="216" t="str">
        <f t="shared" si="22"/>
        <v>Rural areas / thinly-populated area</v>
      </c>
      <c r="D764" s="216"/>
      <c r="E764" s="216"/>
      <c r="F764" s="216"/>
      <c r="L764" s="216">
        <v>31954</v>
      </c>
      <c r="M764" s="216">
        <v>310</v>
      </c>
      <c r="N764" s="216" t="str">
        <f t="shared" si="23"/>
        <v>Rural area surrounding centres (central)</v>
      </c>
      <c r="O764" s="216"/>
      <c r="P764" s="216"/>
      <c r="Q764" s="216" t="s">
        <v>170</v>
      </c>
      <c r="R764" s="216" t="s">
        <v>171</v>
      </c>
      <c r="S764" s="216"/>
      <c r="T764" s="216"/>
    </row>
    <row r="765" spans="1:20">
      <c r="A765" s="216">
        <v>32001</v>
      </c>
      <c r="B765" s="216">
        <v>3</v>
      </c>
      <c r="C765" s="216" t="str">
        <f t="shared" si="22"/>
        <v>Rural areas / thinly-populated area</v>
      </c>
      <c r="D765" s="216"/>
      <c r="E765" s="216"/>
      <c r="F765" s="216"/>
      <c r="L765" s="216">
        <v>32001</v>
      </c>
      <c r="M765" s="216">
        <v>420</v>
      </c>
      <c r="N765" s="216" t="str">
        <f t="shared" si="23"/>
        <v>Rural area (intermdiate)</v>
      </c>
      <c r="O765" s="216"/>
      <c r="P765" s="216"/>
      <c r="Q765" s="216"/>
      <c r="R765" s="216"/>
      <c r="S765" s="216"/>
      <c r="T765" s="216"/>
    </row>
    <row r="766" spans="1:20">
      <c r="A766" s="216">
        <v>32002</v>
      </c>
      <c r="B766" s="216">
        <v>3</v>
      </c>
      <c r="C766" s="216" t="str">
        <f t="shared" si="22"/>
        <v>Rural areas / thinly-populated area</v>
      </c>
      <c r="D766" s="216"/>
      <c r="E766" s="216"/>
      <c r="F766" s="216"/>
      <c r="L766" s="216">
        <v>32002</v>
      </c>
      <c r="M766" s="216">
        <v>430</v>
      </c>
      <c r="N766" s="216" t="str">
        <f t="shared" si="23"/>
        <v>Rural area (peripheral)</v>
      </c>
      <c r="O766" s="216"/>
      <c r="P766" s="216"/>
      <c r="Q766" s="216"/>
      <c r="R766" s="216"/>
      <c r="S766" s="216">
        <v>1</v>
      </c>
      <c r="T766" s="216"/>
    </row>
    <row r="767" spans="1:20">
      <c r="A767" s="216">
        <v>32003</v>
      </c>
      <c r="B767" s="216">
        <v>3</v>
      </c>
      <c r="C767" s="216" t="str">
        <f t="shared" si="22"/>
        <v>Rural areas / thinly-populated area</v>
      </c>
      <c r="D767" s="216"/>
      <c r="E767" s="216"/>
      <c r="F767" s="216"/>
      <c r="L767" s="216">
        <v>32003</v>
      </c>
      <c r="M767" s="216">
        <v>410</v>
      </c>
      <c r="N767" s="216" t="str">
        <f t="shared" si="23"/>
        <v>Rural area (central)</v>
      </c>
      <c r="O767" s="216"/>
      <c r="P767" s="216"/>
      <c r="Q767" s="216"/>
      <c r="R767" s="216"/>
      <c r="S767" s="216"/>
      <c r="T767" s="216"/>
    </row>
    <row r="768" spans="1:20">
      <c r="A768" s="216">
        <v>32004</v>
      </c>
      <c r="B768" s="216">
        <v>3</v>
      </c>
      <c r="C768" s="216" t="str">
        <f t="shared" si="22"/>
        <v>Rural areas / thinly-populated area</v>
      </c>
      <c r="D768" s="216"/>
      <c r="E768" s="216"/>
      <c r="F768" s="216"/>
      <c r="L768" s="216">
        <v>32004</v>
      </c>
      <c r="M768" s="216">
        <v>420</v>
      </c>
      <c r="N768" s="216" t="str">
        <f t="shared" si="23"/>
        <v>Rural area (intermdiate)</v>
      </c>
      <c r="O768" s="216"/>
      <c r="P768" s="216"/>
      <c r="Q768" s="216"/>
      <c r="R768" s="216"/>
      <c r="S768" s="216"/>
      <c r="T768" s="216"/>
    </row>
    <row r="769" spans="1:20">
      <c r="A769" s="216">
        <v>32005</v>
      </c>
      <c r="B769" s="216">
        <v>3</v>
      </c>
      <c r="C769" s="216" t="str">
        <f t="shared" si="22"/>
        <v>Rural areas / thinly-populated area</v>
      </c>
      <c r="D769" s="216"/>
      <c r="E769" s="216"/>
      <c r="F769" s="216"/>
      <c r="L769" s="216">
        <v>32005</v>
      </c>
      <c r="M769" s="216">
        <v>430</v>
      </c>
      <c r="N769" s="216" t="str">
        <f t="shared" si="23"/>
        <v>Rural area (peripheral)</v>
      </c>
      <c r="O769" s="216"/>
      <c r="P769" s="216"/>
      <c r="Q769" s="216"/>
      <c r="R769" s="216"/>
      <c r="S769" s="216"/>
      <c r="T769" s="216"/>
    </row>
    <row r="770" spans="1:20">
      <c r="A770" s="216">
        <v>32006</v>
      </c>
      <c r="B770" s="216">
        <v>3</v>
      </c>
      <c r="C770" s="216" t="str">
        <f t="shared" si="22"/>
        <v>Rural areas / thinly-populated area</v>
      </c>
      <c r="D770" s="216"/>
      <c r="E770" s="216"/>
      <c r="F770" s="216"/>
      <c r="L770" s="216">
        <v>32006</v>
      </c>
      <c r="M770" s="216">
        <v>420</v>
      </c>
      <c r="N770" s="216" t="str">
        <f t="shared" si="23"/>
        <v>Rural area (intermdiate)</v>
      </c>
      <c r="O770" s="216"/>
      <c r="P770" s="216"/>
      <c r="Q770" s="216"/>
      <c r="R770" s="216"/>
      <c r="S770" s="216"/>
      <c r="T770" s="216"/>
    </row>
    <row r="771" spans="1:20">
      <c r="A771" s="216">
        <v>32007</v>
      </c>
      <c r="B771" s="216">
        <v>3</v>
      </c>
      <c r="C771" s="216" t="str">
        <f t="shared" si="22"/>
        <v>Rural areas / thinly-populated area</v>
      </c>
      <c r="D771" s="216"/>
      <c r="E771" s="216"/>
      <c r="F771" s="216"/>
      <c r="L771" s="216">
        <v>32007</v>
      </c>
      <c r="M771" s="216">
        <v>420</v>
      </c>
      <c r="N771" s="216" t="str">
        <f t="shared" si="23"/>
        <v>Rural area (intermdiate)</v>
      </c>
      <c r="O771" s="216"/>
      <c r="P771" s="216"/>
      <c r="Q771" s="216"/>
      <c r="R771" s="216"/>
      <c r="S771" s="216"/>
      <c r="T771" s="216"/>
    </row>
    <row r="772" spans="1:20">
      <c r="A772" s="216">
        <v>32008</v>
      </c>
      <c r="B772" s="216">
        <v>3</v>
      </c>
      <c r="C772" s="216" t="str">
        <f t="shared" ref="C772:C835" si="24">VLOOKUP(B772,$F$3:$G$5,2)</f>
        <v>Rural areas / thinly-populated area</v>
      </c>
      <c r="D772" s="216"/>
      <c r="E772" s="216"/>
      <c r="F772" s="216"/>
      <c r="L772" s="216">
        <v>32008</v>
      </c>
      <c r="M772" s="216">
        <v>420</v>
      </c>
      <c r="N772" s="216" t="str">
        <f t="shared" ref="N772:N835" si="25">VLOOKUP(M772,$U$3:$V$13,2)</f>
        <v>Rural area (intermdiate)</v>
      </c>
      <c r="O772" s="216"/>
      <c r="P772" s="216"/>
      <c r="Q772" s="216"/>
      <c r="R772" s="216"/>
      <c r="S772" s="216"/>
      <c r="T772" s="216"/>
    </row>
    <row r="773" spans="1:20">
      <c r="A773" s="216">
        <v>32009</v>
      </c>
      <c r="B773" s="216">
        <v>3</v>
      </c>
      <c r="C773" s="216" t="str">
        <f t="shared" si="24"/>
        <v>Rural areas / thinly-populated area</v>
      </c>
      <c r="D773" s="216"/>
      <c r="E773" s="216"/>
      <c r="F773" s="216"/>
      <c r="L773" s="216">
        <v>32009</v>
      </c>
      <c r="M773" s="216">
        <v>410</v>
      </c>
      <c r="N773" s="216" t="str">
        <f t="shared" si="25"/>
        <v>Rural area (central)</v>
      </c>
      <c r="O773" s="216"/>
      <c r="P773" s="216"/>
      <c r="Q773" s="216"/>
      <c r="R773" s="216"/>
      <c r="S773" s="216"/>
      <c r="T773" s="216"/>
    </row>
    <row r="774" spans="1:20">
      <c r="A774" s="216">
        <v>32010</v>
      </c>
      <c r="B774" s="216">
        <v>3</v>
      </c>
      <c r="C774" s="216" t="str">
        <f t="shared" si="24"/>
        <v>Rural areas / thinly-populated area</v>
      </c>
      <c r="D774" s="216"/>
      <c r="E774" s="216"/>
      <c r="F774" s="216"/>
      <c r="L774" s="216">
        <v>32010</v>
      </c>
      <c r="M774" s="216">
        <v>420</v>
      </c>
      <c r="N774" s="216" t="str">
        <f t="shared" si="25"/>
        <v>Rural area (intermdiate)</v>
      </c>
      <c r="O774" s="216"/>
      <c r="P774" s="216"/>
      <c r="Q774" s="216"/>
      <c r="R774" s="216"/>
      <c r="S774" s="216"/>
      <c r="T774" s="216"/>
    </row>
    <row r="775" spans="1:20">
      <c r="A775" s="216">
        <v>32011</v>
      </c>
      <c r="B775" s="216">
        <v>3</v>
      </c>
      <c r="C775" s="216" t="str">
        <f t="shared" si="24"/>
        <v>Rural areas / thinly-populated area</v>
      </c>
      <c r="D775" s="216"/>
      <c r="E775" s="216"/>
      <c r="F775" s="216"/>
      <c r="L775" s="216">
        <v>32011</v>
      </c>
      <c r="M775" s="216">
        <v>420</v>
      </c>
      <c r="N775" s="216" t="str">
        <f t="shared" si="25"/>
        <v>Rural area (intermdiate)</v>
      </c>
      <c r="O775" s="216"/>
      <c r="P775" s="216"/>
      <c r="Q775" s="216"/>
      <c r="R775" s="216"/>
      <c r="S775" s="216"/>
      <c r="T775" s="216"/>
    </row>
    <row r="776" spans="1:20">
      <c r="A776" s="216">
        <v>32012</v>
      </c>
      <c r="B776" s="216">
        <v>3</v>
      </c>
      <c r="C776" s="216" t="str">
        <f t="shared" si="24"/>
        <v>Rural areas / thinly-populated area</v>
      </c>
      <c r="D776" s="216"/>
      <c r="E776" s="216"/>
      <c r="F776" s="216"/>
      <c r="L776" s="216">
        <v>32012</v>
      </c>
      <c r="M776" s="216">
        <v>420</v>
      </c>
      <c r="N776" s="216" t="str">
        <f t="shared" si="25"/>
        <v>Rural area (intermdiate)</v>
      </c>
      <c r="O776" s="216"/>
      <c r="P776" s="216"/>
      <c r="Q776" s="216"/>
      <c r="R776" s="216"/>
      <c r="S776" s="216"/>
      <c r="T776" s="216"/>
    </row>
    <row r="777" spans="1:20">
      <c r="A777" s="216">
        <v>32013</v>
      </c>
      <c r="B777" s="216">
        <v>3</v>
      </c>
      <c r="C777" s="216" t="str">
        <f t="shared" si="24"/>
        <v>Rural areas / thinly-populated area</v>
      </c>
      <c r="D777" s="216"/>
      <c r="E777" s="216"/>
      <c r="F777" s="216"/>
      <c r="L777" s="216">
        <v>32013</v>
      </c>
      <c r="M777" s="216">
        <v>220</v>
      </c>
      <c r="N777" s="216" t="str">
        <f t="shared" si="25"/>
        <v>Regional centres  (intermediate)</v>
      </c>
      <c r="O777" s="216" t="s">
        <v>243</v>
      </c>
      <c r="P777" s="216" t="s">
        <v>244</v>
      </c>
      <c r="Q777" s="216"/>
      <c r="R777" s="216"/>
      <c r="S777" s="216"/>
      <c r="T777" s="216"/>
    </row>
    <row r="778" spans="1:20">
      <c r="A778" s="216">
        <v>32014</v>
      </c>
      <c r="B778" s="216">
        <v>3</v>
      </c>
      <c r="C778" s="216" t="str">
        <f t="shared" si="24"/>
        <v>Rural areas / thinly-populated area</v>
      </c>
      <c r="D778" s="216"/>
      <c r="E778" s="216"/>
      <c r="F778" s="216"/>
      <c r="L778" s="216">
        <v>32014</v>
      </c>
      <c r="M778" s="216">
        <v>410</v>
      </c>
      <c r="N778" s="216" t="str">
        <f t="shared" si="25"/>
        <v>Rural area (central)</v>
      </c>
      <c r="O778" s="216"/>
      <c r="P778" s="216"/>
      <c r="Q778" s="216"/>
      <c r="R778" s="216"/>
      <c r="S778" s="216"/>
      <c r="T778" s="216"/>
    </row>
    <row r="779" spans="1:20">
      <c r="A779" s="216">
        <v>32015</v>
      </c>
      <c r="B779" s="216">
        <v>3</v>
      </c>
      <c r="C779" s="216" t="str">
        <f t="shared" si="24"/>
        <v>Rural areas / thinly-populated area</v>
      </c>
      <c r="D779" s="216"/>
      <c r="E779" s="216"/>
      <c r="F779" s="216"/>
      <c r="L779" s="216">
        <v>32015</v>
      </c>
      <c r="M779" s="216">
        <v>410</v>
      </c>
      <c r="N779" s="216" t="str">
        <f t="shared" si="25"/>
        <v>Rural area (central)</v>
      </c>
      <c r="O779" s="216"/>
      <c r="P779" s="216"/>
      <c r="Q779" s="216"/>
      <c r="R779" s="216"/>
      <c r="S779" s="216"/>
      <c r="T779" s="216"/>
    </row>
    <row r="780" spans="1:20">
      <c r="A780" s="216">
        <v>32016</v>
      </c>
      <c r="B780" s="216">
        <v>2</v>
      </c>
      <c r="C780" s="216" t="str">
        <f t="shared" si="24"/>
        <v>Towns and suburbs / intermediate density area</v>
      </c>
      <c r="D780" s="216"/>
      <c r="E780" s="216"/>
      <c r="F780" s="216"/>
      <c r="L780" s="216">
        <v>32016</v>
      </c>
      <c r="M780" s="216">
        <v>210</v>
      </c>
      <c r="N780" s="216" t="str">
        <f t="shared" si="25"/>
        <v>Regional centres (central)</v>
      </c>
      <c r="O780" s="216" t="s">
        <v>231</v>
      </c>
      <c r="P780" s="216" t="s">
        <v>232</v>
      </c>
      <c r="Q780" s="216"/>
      <c r="R780" s="216"/>
      <c r="S780" s="216"/>
      <c r="T780" s="216"/>
    </row>
    <row r="781" spans="1:20">
      <c r="A781" s="216">
        <v>32017</v>
      </c>
      <c r="B781" s="216">
        <v>3</v>
      </c>
      <c r="C781" s="216" t="str">
        <f t="shared" si="24"/>
        <v>Rural areas / thinly-populated area</v>
      </c>
      <c r="D781" s="216"/>
      <c r="E781" s="216"/>
      <c r="F781" s="216"/>
      <c r="L781" s="216">
        <v>32017</v>
      </c>
      <c r="M781" s="216">
        <v>210</v>
      </c>
      <c r="N781" s="216" t="str">
        <f t="shared" si="25"/>
        <v>Regional centres (central)</v>
      </c>
      <c r="O781" s="216" t="s">
        <v>231</v>
      </c>
      <c r="P781" s="216" t="s">
        <v>232</v>
      </c>
      <c r="Q781" s="216"/>
      <c r="R781" s="216"/>
      <c r="S781" s="216"/>
      <c r="T781" s="216"/>
    </row>
    <row r="782" spans="1:20">
      <c r="A782" s="216">
        <v>32018</v>
      </c>
      <c r="B782" s="216">
        <v>3</v>
      </c>
      <c r="C782" s="216" t="str">
        <f t="shared" si="24"/>
        <v>Rural areas / thinly-populated area</v>
      </c>
      <c r="D782" s="216"/>
      <c r="E782" s="216"/>
      <c r="F782" s="216"/>
      <c r="L782" s="216">
        <v>32018</v>
      </c>
      <c r="M782" s="216">
        <v>410</v>
      </c>
      <c r="N782" s="216" t="str">
        <f t="shared" si="25"/>
        <v>Rural area (central)</v>
      </c>
      <c r="O782" s="216"/>
      <c r="P782" s="216"/>
      <c r="Q782" s="216"/>
      <c r="R782" s="216"/>
      <c r="S782" s="216"/>
      <c r="T782" s="216"/>
    </row>
    <row r="783" spans="1:20">
      <c r="A783" s="216">
        <v>32101</v>
      </c>
      <c r="B783" s="216">
        <v>3</v>
      </c>
      <c r="C783" s="216" t="str">
        <f t="shared" si="24"/>
        <v>Rural areas / thinly-populated area</v>
      </c>
      <c r="D783" s="216"/>
      <c r="E783" s="216"/>
      <c r="F783" s="216"/>
      <c r="L783" s="216">
        <v>32101</v>
      </c>
      <c r="M783" s="216">
        <v>310</v>
      </c>
      <c r="N783" s="216" t="str">
        <f t="shared" si="25"/>
        <v>Rural area surrounding centres (central)</v>
      </c>
      <c r="O783" s="216"/>
      <c r="P783" s="216"/>
      <c r="Q783" s="216" t="s">
        <v>170</v>
      </c>
      <c r="R783" s="216" t="s">
        <v>171</v>
      </c>
      <c r="S783" s="216"/>
      <c r="T783" s="216"/>
    </row>
    <row r="784" spans="1:20">
      <c r="A784" s="216">
        <v>32104</v>
      </c>
      <c r="B784" s="216">
        <v>3</v>
      </c>
      <c r="C784" s="216" t="str">
        <f t="shared" si="24"/>
        <v>Rural areas / thinly-populated area</v>
      </c>
      <c r="D784" s="216"/>
      <c r="E784" s="216"/>
      <c r="F784" s="216"/>
      <c r="L784" s="216">
        <v>32104</v>
      </c>
      <c r="M784" s="216">
        <v>410</v>
      </c>
      <c r="N784" s="216" t="str">
        <f t="shared" si="25"/>
        <v>Rural area (central)</v>
      </c>
      <c r="O784" s="216"/>
      <c r="P784" s="216"/>
      <c r="Q784" s="216"/>
      <c r="R784" s="216"/>
      <c r="S784" s="216"/>
      <c r="T784" s="216"/>
    </row>
    <row r="785" spans="1:20">
      <c r="A785" s="216">
        <v>32106</v>
      </c>
      <c r="B785" s="216">
        <v>3</v>
      </c>
      <c r="C785" s="216" t="str">
        <f t="shared" si="24"/>
        <v>Rural areas / thinly-populated area</v>
      </c>
      <c r="D785" s="216"/>
      <c r="E785" s="216"/>
      <c r="F785" s="216"/>
      <c r="L785" s="216">
        <v>32106</v>
      </c>
      <c r="M785" s="216">
        <v>410</v>
      </c>
      <c r="N785" s="216" t="str">
        <f t="shared" si="25"/>
        <v>Rural area (central)</v>
      </c>
      <c r="O785" s="216"/>
      <c r="P785" s="216"/>
      <c r="Q785" s="216"/>
      <c r="R785" s="216"/>
      <c r="S785" s="216"/>
      <c r="T785" s="216"/>
    </row>
    <row r="786" spans="1:20">
      <c r="A786" s="216">
        <v>32107</v>
      </c>
      <c r="B786" s="216">
        <v>3</v>
      </c>
      <c r="C786" s="216" t="str">
        <f t="shared" si="24"/>
        <v>Rural areas / thinly-populated area</v>
      </c>
      <c r="D786" s="216"/>
      <c r="E786" s="216"/>
      <c r="F786" s="216"/>
      <c r="L786" s="216">
        <v>32107</v>
      </c>
      <c r="M786" s="216">
        <v>410</v>
      </c>
      <c r="N786" s="216" t="str">
        <f t="shared" si="25"/>
        <v>Rural area (central)</v>
      </c>
      <c r="O786" s="216"/>
      <c r="P786" s="216"/>
      <c r="Q786" s="216"/>
      <c r="R786" s="216"/>
      <c r="S786" s="216"/>
      <c r="T786" s="216"/>
    </row>
    <row r="787" spans="1:20">
      <c r="A787" s="216">
        <v>32109</v>
      </c>
      <c r="B787" s="216">
        <v>3</v>
      </c>
      <c r="C787" s="216" t="str">
        <f t="shared" si="24"/>
        <v>Rural areas / thinly-populated area</v>
      </c>
      <c r="D787" s="216"/>
      <c r="E787" s="216"/>
      <c r="F787" s="216"/>
      <c r="L787" s="216">
        <v>32109</v>
      </c>
      <c r="M787" s="216">
        <v>410</v>
      </c>
      <c r="N787" s="216" t="str">
        <f t="shared" si="25"/>
        <v>Rural area (central)</v>
      </c>
      <c r="O787" s="216"/>
      <c r="P787" s="216"/>
      <c r="Q787" s="216"/>
      <c r="R787" s="216"/>
      <c r="S787" s="216"/>
      <c r="T787" s="216"/>
    </row>
    <row r="788" spans="1:20">
      <c r="A788" s="216">
        <v>32110</v>
      </c>
      <c r="B788" s="216">
        <v>3</v>
      </c>
      <c r="C788" s="216" t="str">
        <f t="shared" si="24"/>
        <v>Rural areas / thinly-populated area</v>
      </c>
      <c r="D788" s="216"/>
      <c r="E788" s="216"/>
      <c r="F788" s="216"/>
      <c r="L788" s="216">
        <v>32110</v>
      </c>
      <c r="M788" s="216">
        <v>310</v>
      </c>
      <c r="N788" s="216" t="str">
        <f t="shared" si="25"/>
        <v>Rural area surrounding centres (central)</v>
      </c>
      <c r="O788" s="216"/>
      <c r="P788" s="216"/>
      <c r="Q788" s="216" t="s">
        <v>170</v>
      </c>
      <c r="R788" s="216" t="s">
        <v>171</v>
      </c>
      <c r="S788" s="216"/>
      <c r="T788" s="216"/>
    </row>
    <row r="789" spans="1:20">
      <c r="A789" s="216">
        <v>32112</v>
      </c>
      <c r="B789" s="216">
        <v>3</v>
      </c>
      <c r="C789" s="216" t="str">
        <f t="shared" si="24"/>
        <v>Rural areas / thinly-populated area</v>
      </c>
      <c r="D789" s="216"/>
      <c r="E789" s="216"/>
      <c r="F789" s="216"/>
      <c r="L789" s="216">
        <v>32112</v>
      </c>
      <c r="M789" s="216">
        <v>310</v>
      </c>
      <c r="N789" s="216" t="str">
        <f t="shared" si="25"/>
        <v>Rural area surrounding centres (central)</v>
      </c>
      <c r="O789" s="216"/>
      <c r="P789" s="216"/>
      <c r="Q789" s="216" t="s">
        <v>170</v>
      </c>
      <c r="R789" s="216" t="s">
        <v>171</v>
      </c>
      <c r="S789" s="216"/>
      <c r="T789" s="216"/>
    </row>
    <row r="790" spans="1:20">
      <c r="A790" s="216">
        <v>32114</v>
      </c>
      <c r="B790" s="216">
        <v>3</v>
      </c>
      <c r="C790" s="216" t="str">
        <f t="shared" si="24"/>
        <v>Rural areas / thinly-populated area</v>
      </c>
      <c r="D790" s="216"/>
      <c r="E790" s="216"/>
      <c r="F790" s="216"/>
      <c r="L790" s="216">
        <v>32114</v>
      </c>
      <c r="M790" s="216">
        <v>310</v>
      </c>
      <c r="N790" s="216" t="str">
        <f t="shared" si="25"/>
        <v>Rural area surrounding centres (central)</v>
      </c>
      <c r="O790" s="216"/>
      <c r="P790" s="216"/>
      <c r="Q790" s="216" t="s">
        <v>170</v>
      </c>
      <c r="R790" s="216" t="s">
        <v>171</v>
      </c>
      <c r="S790" s="216"/>
      <c r="T790" s="216"/>
    </row>
    <row r="791" spans="1:20">
      <c r="A791" s="216">
        <v>32115</v>
      </c>
      <c r="B791" s="216">
        <v>3</v>
      </c>
      <c r="C791" s="216" t="str">
        <f t="shared" si="24"/>
        <v>Rural areas / thinly-populated area</v>
      </c>
      <c r="D791" s="216"/>
      <c r="E791" s="216"/>
      <c r="F791" s="216"/>
      <c r="L791" s="216">
        <v>32115</v>
      </c>
      <c r="M791" s="216">
        <v>410</v>
      </c>
      <c r="N791" s="216" t="str">
        <f t="shared" si="25"/>
        <v>Rural area (central)</v>
      </c>
      <c r="O791" s="216"/>
      <c r="P791" s="216"/>
      <c r="Q791" s="216"/>
      <c r="R791" s="216"/>
      <c r="S791" s="216"/>
      <c r="T791" s="216"/>
    </row>
    <row r="792" spans="1:20">
      <c r="A792" s="216">
        <v>32116</v>
      </c>
      <c r="B792" s="216">
        <v>3</v>
      </c>
      <c r="C792" s="216" t="str">
        <f t="shared" si="24"/>
        <v>Rural areas / thinly-populated area</v>
      </c>
      <c r="D792" s="216"/>
      <c r="E792" s="216"/>
      <c r="F792" s="216"/>
      <c r="L792" s="216">
        <v>32116</v>
      </c>
      <c r="M792" s="216">
        <v>310</v>
      </c>
      <c r="N792" s="216" t="str">
        <f t="shared" si="25"/>
        <v>Rural area surrounding centres (central)</v>
      </c>
      <c r="O792" s="216"/>
      <c r="P792" s="216"/>
      <c r="Q792" s="216" t="s">
        <v>170</v>
      </c>
      <c r="R792" s="216" t="s">
        <v>171</v>
      </c>
      <c r="S792" s="216"/>
      <c r="T792" s="216"/>
    </row>
    <row r="793" spans="1:20">
      <c r="A793" s="216">
        <v>32119</v>
      </c>
      <c r="B793" s="216">
        <v>3</v>
      </c>
      <c r="C793" s="216" t="str">
        <f t="shared" si="24"/>
        <v>Rural areas / thinly-populated area</v>
      </c>
      <c r="D793" s="216"/>
      <c r="E793" s="216"/>
      <c r="F793" s="216"/>
      <c r="L793" s="216">
        <v>32119</v>
      </c>
      <c r="M793" s="216">
        <v>410</v>
      </c>
      <c r="N793" s="216" t="str">
        <f t="shared" si="25"/>
        <v>Rural area (central)</v>
      </c>
      <c r="O793" s="216"/>
      <c r="P793" s="216"/>
      <c r="Q793" s="216"/>
      <c r="R793" s="216"/>
      <c r="S793" s="216"/>
      <c r="T793" s="216"/>
    </row>
    <row r="794" spans="1:20">
      <c r="A794" s="216">
        <v>32120</v>
      </c>
      <c r="B794" s="216">
        <v>3</v>
      </c>
      <c r="C794" s="216" t="str">
        <f t="shared" si="24"/>
        <v>Rural areas / thinly-populated area</v>
      </c>
      <c r="D794" s="216"/>
      <c r="E794" s="216"/>
      <c r="F794" s="216"/>
      <c r="L794" s="216">
        <v>32120</v>
      </c>
      <c r="M794" s="216">
        <v>310</v>
      </c>
      <c r="N794" s="216" t="str">
        <f t="shared" si="25"/>
        <v>Rural area surrounding centres (central)</v>
      </c>
      <c r="O794" s="216"/>
      <c r="P794" s="216"/>
      <c r="Q794" s="216" t="s">
        <v>170</v>
      </c>
      <c r="R794" s="216" t="s">
        <v>171</v>
      </c>
      <c r="S794" s="216"/>
      <c r="T794" s="216"/>
    </row>
    <row r="795" spans="1:20">
      <c r="A795" s="216">
        <v>32131</v>
      </c>
      <c r="B795" s="216">
        <v>3</v>
      </c>
      <c r="C795" s="216" t="str">
        <f t="shared" si="24"/>
        <v>Rural areas / thinly-populated area</v>
      </c>
      <c r="D795" s="216"/>
      <c r="E795" s="216"/>
      <c r="F795" s="216"/>
      <c r="L795" s="216">
        <v>32131</v>
      </c>
      <c r="M795" s="216">
        <v>310</v>
      </c>
      <c r="N795" s="216" t="str">
        <f t="shared" si="25"/>
        <v>Rural area surrounding centres (central)</v>
      </c>
      <c r="O795" s="216"/>
      <c r="P795" s="216"/>
      <c r="Q795" s="216" t="s">
        <v>170</v>
      </c>
      <c r="R795" s="216" t="s">
        <v>171</v>
      </c>
      <c r="S795" s="216"/>
      <c r="T795" s="216"/>
    </row>
    <row r="796" spans="1:20">
      <c r="A796" s="216">
        <v>32132</v>
      </c>
      <c r="B796" s="216">
        <v>3</v>
      </c>
      <c r="C796" s="216" t="str">
        <f t="shared" si="24"/>
        <v>Rural areas / thinly-populated area</v>
      </c>
      <c r="D796" s="216"/>
      <c r="E796" s="216"/>
      <c r="F796" s="216"/>
      <c r="L796" s="216">
        <v>32132</v>
      </c>
      <c r="M796" s="216">
        <v>410</v>
      </c>
      <c r="N796" s="216" t="str">
        <f t="shared" si="25"/>
        <v>Rural area (central)</v>
      </c>
      <c r="O796" s="216"/>
      <c r="P796" s="216"/>
      <c r="Q796" s="216"/>
      <c r="R796" s="216"/>
      <c r="S796" s="216"/>
      <c r="T796" s="216"/>
    </row>
    <row r="797" spans="1:20">
      <c r="A797" s="216">
        <v>32134</v>
      </c>
      <c r="B797" s="216">
        <v>3</v>
      </c>
      <c r="C797" s="216" t="str">
        <f t="shared" si="24"/>
        <v>Rural areas / thinly-populated area</v>
      </c>
      <c r="D797" s="216"/>
      <c r="E797" s="216"/>
      <c r="F797" s="216"/>
      <c r="L797" s="216">
        <v>32134</v>
      </c>
      <c r="M797" s="216">
        <v>310</v>
      </c>
      <c r="N797" s="216" t="str">
        <f t="shared" si="25"/>
        <v>Rural area surrounding centres (central)</v>
      </c>
      <c r="O797" s="216"/>
      <c r="P797" s="216"/>
      <c r="Q797" s="216" t="s">
        <v>170</v>
      </c>
      <c r="R797" s="216" t="s">
        <v>171</v>
      </c>
      <c r="S797" s="216"/>
      <c r="T797" s="216"/>
    </row>
    <row r="798" spans="1:20">
      <c r="A798" s="216">
        <v>32135</v>
      </c>
      <c r="B798" s="216">
        <v>2</v>
      </c>
      <c r="C798" s="216" t="str">
        <f t="shared" si="24"/>
        <v>Towns and suburbs / intermediate density area</v>
      </c>
      <c r="D798" s="216"/>
      <c r="E798" s="216"/>
      <c r="F798" s="216"/>
      <c r="L798" s="216">
        <v>32135</v>
      </c>
      <c r="M798" s="216">
        <v>103</v>
      </c>
      <c r="N798" s="216" t="str">
        <f t="shared" si="25"/>
        <v>Urban centres (small)</v>
      </c>
      <c r="O798" s="216" t="s">
        <v>245</v>
      </c>
      <c r="P798" s="216" t="s">
        <v>246</v>
      </c>
      <c r="Q798" s="216"/>
      <c r="R798" s="216"/>
      <c r="S798" s="216"/>
      <c r="T798" s="216"/>
    </row>
    <row r="799" spans="1:20">
      <c r="A799" s="216">
        <v>32139</v>
      </c>
      <c r="B799" s="216">
        <v>3</v>
      </c>
      <c r="C799" s="216" t="str">
        <f t="shared" si="24"/>
        <v>Rural areas / thinly-populated area</v>
      </c>
      <c r="D799" s="216"/>
      <c r="E799" s="216"/>
      <c r="F799" s="216"/>
      <c r="L799" s="216">
        <v>32139</v>
      </c>
      <c r="M799" s="216">
        <v>410</v>
      </c>
      <c r="N799" s="216" t="str">
        <f t="shared" si="25"/>
        <v>Rural area (central)</v>
      </c>
      <c r="O799" s="216"/>
      <c r="P799" s="216"/>
      <c r="Q799" s="216"/>
      <c r="R799" s="216"/>
      <c r="S799" s="216"/>
      <c r="T799" s="216"/>
    </row>
    <row r="800" spans="1:20">
      <c r="A800" s="216">
        <v>32140</v>
      </c>
      <c r="B800" s="216">
        <v>2</v>
      </c>
      <c r="C800" s="216" t="str">
        <f t="shared" si="24"/>
        <v>Towns and suburbs / intermediate density area</v>
      </c>
      <c r="D800" s="216"/>
      <c r="E800" s="216"/>
      <c r="F800" s="216"/>
      <c r="L800" s="216">
        <v>32140</v>
      </c>
      <c r="M800" s="216">
        <v>310</v>
      </c>
      <c r="N800" s="216" t="str">
        <f t="shared" si="25"/>
        <v>Rural area surrounding centres (central)</v>
      </c>
      <c r="O800" s="216"/>
      <c r="P800" s="216"/>
      <c r="Q800" s="216" t="s">
        <v>170</v>
      </c>
      <c r="R800" s="216" t="s">
        <v>171</v>
      </c>
      <c r="S800" s="216"/>
      <c r="T800" s="216"/>
    </row>
    <row r="801" spans="1:20">
      <c r="A801" s="216">
        <v>32141</v>
      </c>
      <c r="B801" s="216">
        <v>3</v>
      </c>
      <c r="C801" s="216" t="str">
        <f t="shared" si="24"/>
        <v>Rural areas / thinly-populated area</v>
      </c>
      <c r="D801" s="216"/>
      <c r="E801" s="216"/>
      <c r="F801" s="216"/>
      <c r="L801" s="216">
        <v>32141</v>
      </c>
      <c r="M801" s="216">
        <v>410</v>
      </c>
      <c r="N801" s="216" t="str">
        <f t="shared" si="25"/>
        <v>Rural area (central)</v>
      </c>
      <c r="O801" s="216"/>
      <c r="P801" s="216"/>
      <c r="Q801" s="216"/>
      <c r="R801" s="216"/>
      <c r="S801" s="216"/>
      <c r="T801" s="216"/>
    </row>
    <row r="802" spans="1:20">
      <c r="A802" s="216">
        <v>32142</v>
      </c>
      <c r="B802" s="216">
        <v>2</v>
      </c>
      <c r="C802" s="216" t="str">
        <f t="shared" si="24"/>
        <v>Towns and suburbs / intermediate density area</v>
      </c>
      <c r="D802" s="216"/>
      <c r="E802" s="216"/>
      <c r="F802" s="216"/>
      <c r="L802" s="216">
        <v>32142</v>
      </c>
      <c r="M802" s="216">
        <v>310</v>
      </c>
      <c r="N802" s="216" t="str">
        <f t="shared" si="25"/>
        <v>Rural area surrounding centres (central)</v>
      </c>
      <c r="O802" s="216"/>
      <c r="P802" s="216"/>
      <c r="Q802" s="216" t="s">
        <v>170</v>
      </c>
      <c r="R802" s="216" t="s">
        <v>171</v>
      </c>
      <c r="S802" s="216"/>
      <c r="T802" s="216"/>
    </row>
    <row r="803" spans="1:20">
      <c r="A803" s="216">
        <v>32143</v>
      </c>
      <c r="B803" s="216">
        <v>2</v>
      </c>
      <c r="C803" s="216" t="str">
        <f t="shared" si="24"/>
        <v>Towns and suburbs / intermediate density area</v>
      </c>
      <c r="D803" s="216"/>
      <c r="E803" s="216"/>
      <c r="F803" s="216"/>
      <c r="L803" s="216">
        <v>32143</v>
      </c>
      <c r="M803" s="216">
        <v>310</v>
      </c>
      <c r="N803" s="216" t="str">
        <f t="shared" si="25"/>
        <v>Rural area surrounding centres (central)</v>
      </c>
      <c r="O803" s="216"/>
      <c r="P803" s="216"/>
      <c r="Q803" s="216" t="s">
        <v>170</v>
      </c>
      <c r="R803" s="216" t="s">
        <v>171</v>
      </c>
      <c r="S803" s="216"/>
      <c r="T803" s="216"/>
    </row>
    <row r="804" spans="1:20">
      <c r="A804" s="216">
        <v>32144</v>
      </c>
      <c r="B804" s="216">
        <v>2</v>
      </c>
      <c r="C804" s="216" t="str">
        <f t="shared" si="24"/>
        <v>Towns and suburbs / intermediate density area</v>
      </c>
      <c r="D804" s="216"/>
      <c r="E804" s="216"/>
      <c r="F804" s="216"/>
      <c r="L804" s="216">
        <v>32144</v>
      </c>
      <c r="M804" s="216">
        <v>103</v>
      </c>
      <c r="N804" s="216" t="str">
        <f t="shared" si="25"/>
        <v>Urban centres (small)</v>
      </c>
      <c r="O804" s="216" t="s">
        <v>247</v>
      </c>
      <c r="P804" s="216" t="s">
        <v>248</v>
      </c>
      <c r="Q804" s="216"/>
      <c r="R804" s="216"/>
      <c r="S804" s="216"/>
      <c r="T804" s="216"/>
    </row>
    <row r="805" spans="1:20">
      <c r="A805" s="216">
        <v>32202</v>
      </c>
      <c r="B805" s="216">
        <v>3</v>
      </c>
      <c r="C805" s="216" t="str">
        <f t="shared" si="24"/>
        <v>Rural areas / thinly-populated area</v>
      </c>
      <c r="D805" s="216"/>
      <c r="E805" s="216"/>
      <c r="F805" s="216"/>
      <c r="L805" s="216">
        <v>32202</v>
      </c>
      <c r="M805" s="216">
        <v>420</v>
      </c>
      <c r="N805" s="216" t="str">
        <f t="shared" si="25"/>
        <v>Rural area (intermdiate)</v>
      </c>
      <c r="O805" s="216"/>
      <c r="P805" s="216"/>
      <c r="Q805" s="216"/>
      <c r="R805" s="216"/>
      <c r="S805" s="216"/>
      <c r="T805" s="216"/>
    </row>
    <row r="806" spans="1:20">
      <c r="A806" s="216">
        <v>32203</v>
      </c>
      <c r="B806" s="216">
        <v>3</v>
      </c>
      <c r="C806" s="216" t="str">
        <f t="shared" si="24"/>
        <v>Rural areas / thinly-populated area</v>
      </c>
      <c r="D806" s="216"/>
      <c r="E806" s="216"/>
      <c r="F806" s="216"/>
      <c r="L806" s="216">
        <v>32203</v>
      </c>
      <c r="M806" s="216">
        <v>420</v>
      </c>
      <c r="N806" s="216" t="str">
        <f t="shared" si="25"/>
        <v>Rural area (intermdiate)</v>
      </c>
      <c r="O806" s="216"/>
      <c r="P806" s="216"/>
      <c r="Q806" s="216"/>
      <c r="R806" s="216"/>
      <c r="S806" s="216"/>
      <c r="T806" s="216"/>
    </row>
    <row r="807" spans="1:20">
      <c r="A807" s="216">
        <v>32206</v>
      </c>
      <c r="B807" s="216">
        <v>3</v>
      </c>
      <c r="C807" s="216" t="str">
        <f t="shared" si="24"/>
        <v>Rural areas / thinly-populated area</v>
      </c>
      <c r="D807" s="216"/>
      <c r="E807" s="216"/>
      <c r="F807" s="216"/>
      <c r="L807" s="216">
        <v>32206</v>
      </c>
      <c r="M807" s="216">
        <v>430</v>
      </c>
      <c r="N807" s="216" t="str">
        <f t="shared" si="25"/>
        <v>Rural area (peripheral)</v>
      </c>
      <c r="O807" s="216"/>
      <c r="P807" s="216"/>
      <c r="Q807" s="216"/>
      <c r="R807" s="216"/>
      <c r="S807" s="216"/>
      <c r="T807" s="216"/>
    </row>
    <row r="808" spans="1:20">
      <c r="A808" s="216">
        <v>32207</v>
      </c>
      <c r="B808" s="216">
        <v>3</v>
      </c>
      <c r="C808" s="216" t="str">
        <f t="shared" si="24"/>
        <v>Rural areas / thinly-populated area</v>
      </c>
      <c r="D808" s="216"/>
      <c r="E808" s="216"/>
      <c r="F808" s="216"/>
      <c r="L808" s="216">
        <v>32207</v>
      </c>
      <c r="M808" s="216">
        <v>430</v>
      </c>
      <c r="N808" s="216" t="str">
        <f t="shared" si="25"/>
        <v>Rural area (peripheral)</v>
      </c>
      <c r="O808" s="216"/>
      <c r="P808" s="216"/>
      <c r="Q808" s="216"/>
      <c r="R808" s="216"/>
      <c r="S808" s="216"/>
      <c r="T808" s="216"/>
    </row>
    <row r="809" spans="1:20">
      <c r="A809" s="216">
        <v>32209</v>
      </c>
      <c r="B809" s="216">
        <v>3</v>
      </c>
      <c r="C809" s="216" t="str">
        <f t="shared" si="24"/>
        <v>Rural areas / thinly-populated area</v>
      </c>
      <c r="D809" s="216"/>
      <c r="E809" s="216"/>
      <c r="F809" s="216"/>
      <c r="L809" s="216">
        <v>32209</v>
      </c>
      <c r="M809" s="216">
        <v>430</v>
      </c>
      <c r="N809" s="216" t="str">
        <f t="shared" si="25"/>
        <v>Rural area (peripheral)</v>
      </c>
      <c r="O809" s="216"/>
      <c r="P809" s="216"/>
      <c r="Q809" s="216"/>
      <c r="R809" s="216"/>
      <c r="S809" s="216"/>
      <c r="T809" s="216"/>
    </row>
    <row r="810" spans="1:20">
      <c r="A810" s="216">
        <v>32210</v>
      </c>
      <c r="B810" s="216">
        <v>3</v>
      </c>
      <c r="C810" s="216" t="str">
        <f t="shared" si="24"/>
        <v>Rural areas / thinly-populated area</v>
      </c>
      <c r="D810" s="216"/>
      <c r="E810" s="216"/>
      <c r="F810" s="216"/>
      <c r="L810" s="216">
        <v>32210</v>
      </c>
      <c r="M810" s="216">
        <v>430</v>
      </c>
      <c r="N810" s="216" t="str">
        <f t="shared" si="25"/>
        <v>Rural area (peripheral)</v>
      </c>
      <c r="O810" s="216"/>
      <c r="P810" s="216"/>
      <c r="Q810" s="216"/>
      <c r="R810" s="216"/>
      <c r="S810" s="216"/>
      <c r="T810" s="216"/>
    </row>
    <row r="811" spans="1:20">
      <c r="A811" s="216">
        <v>32212</v>
      </c>
      <c r="B811" s="216">
        <v>3</v>
      </c>
      <c r="C811" s="216" t="str">
        <f t="shared" si="24"/>
        <v>Rural areas / thinly-populated area</v>
      </c>
      <c r="D811" s="216"/>
      <c r="E811" s="216"/>
      <c r="F811" s="216"/>
      <c r="L811" s="216">
        <v>32212</v>
      </c>
      <c r="M811" s="216">
        <v>430</v>
      </c>
      <c r="N811" s="216" t="str">
        <f t="shared" si="25"/>
        <v>Rural area (peripheral)</v>
      </c>
      <c r="O811" s="216"/>
      <c r="P811" s="216"/>
      <c r="Q811" s="216"/>
      <c r="R811" s="216"/>
      <c r="S811" s="216"/>
      <c r="T811" s="216"/>
    </row>
    <row r="812" spans="1:20">
      <c r="A812" s="216">
        <v>32214</v>
      </c>
      <c r="B812" s="216">
        <v>3</v>
      </c>
      <c r="C812" s="216" t="str">
        <f t="shared" si="24"/>
        <v>Rural areas / thinly-populated area</v>
      </c>
      <c r="D812" s="216"/>
      <c r="E812" s="216"/>
      <c r="F812" s="216"/>
      <c r="L812" s="216">
        <v>32214</v>
      </c>
      <c r="M812" s="216">
        <v>420</v>
      </c>
      <c r="N812" s="216" t="str">
        <f t="shared" si="25"/>
        <v>Rural area (intermdiate)</v>
      </c>
      <c r="O812" s="216"/>
      <c r="P812" s="216"/>
      <c r="Q812" s="216"/>
      <c r="R812" s="216"/>
      <c r="S812" s="216"/>
      <c r="T812" s="216"/>
    </row>
    <row r="813" spans="1:20">
      <c r="A813" s="216">
        <v>32216</v>
      </c>
      <c r="B813" s="216">
        <v>3</v>
      </c>
      <c r="C813" s="216" t="str">
        <f t="shared" si="24"/>
        <v>Rural areas / thinly-populated area</v>
      </c>
      <c r="D813" s="216"/>
      <c r="E813" s="216"/>
      <c r="F813" s="216"/>
      <c r="L813" s="216">
        <v>32216</v>
      </c>
      <c r="M813" s="216">
        <v>430</v>
      </c>
      <c r="N813" s="216" t="str">
        <f t="shared" si="25"/>
        <v>Rural area (peripheral)</v>
      </c>
      <c r="O813" s="216"/>
      <c r="P813" s="216"/>
      <c r="Q813" s="216"/>
      <c r="R813" s="216"/>
      <c r="S813" s="216"/>
      <c r="T813" s="216"/>
    </row>
    <row r="814" spans="1:20">
      <c r="A814" s="216">
        <v>32217</v>
      </c>
      <c r="B814" s="216">
        <v>3</v>
      </c>
      <c r="C814" s="216" t="str">
        <f t="shared" si="24"/>
        <v>Rural areas / thinly-populated area</v>
      </c>
      <c r="D814" s="216"/>
      <c r="E814" s="216"/>
      <c r="F814" s="216"/>
      <c r="L814" s="216">
        <v>32217</v>
      </c>
      <c r="M814" s="216">
        <v>420</v>
      </c>
      <c r="N814" s="216" t="str">
        <f t="shared" si="25"/>
        <v>Rural area (intermdiate)</v>
      </c>
      <c r="O814" s="216"/>
      <c r="P814" s="216"/>
      <c r="Q814" s="216"/>
      <c r="R814" s="216"/>
      <c r="S814" s="216"/>
      <c r="T814" s="216"/>
    </row>
    <row r="815" spans="1:20">
      <c r="A815" s="216">
        <v>32219</v>
      </c>
      <c r="B815" s="216">
        <v>3</v>
      </c>
      <c r="C815" s="216" t="str">
        <f t="shared" si="24"/>
        <v>Rural areas / thinly-populated area</v>
      </c>
      <c r="D815" s="216"/>
      <c r="E815" s="216"/>
      <c r="F815" s="216"/>
      <c r="L815" s="216">
        <v>32219</v>
      </c>
      <c r="M815" s="216">
        <v>420</v>
      </c>
      <c r="N815" s="216" t="str">
        <f t="shared" si="25"/>
        <v>Rural area (intermdiate)</v>
      </c>
      <c r="O815" s="216"/>
      <c r="P815" s="216"/>
      <c r="Q815" s="216"/>
      <c r="R815" s="216"/>
      <c r="S815" s="216"/>
      <c r="T815" s="216"/>
    </row>
    <row r="816" spans="1:20">
      <c r="A816" s="216">
        <v>32220</v>
      </c>
      <c r="B816" s="216">
        <v>3</v>
      </c>
      <c r="C816" s="216" t="str">
        <f t="shared" si="24"/>
        <v>Rural areas / thinly-populated area</v>
      </c>
      <c r="D816" s="216"/>
      <c r="E816" s="216"/>
      <c r="F816" s="216"/>
      <c r="L816" s="216">
        <v>32220</v>
      </c>
      <c r="M816" s="216">
        <v>220</v>
      </c>
      <c r="N816" s="216" t="str">
        <f t="shared" si="25"/>
        <v>Regional centres  (intermediate)</v>
      </c>
      <c r="O816" s="216" t="s">
        <v>249</v>
      </c>
      <c r="P816" s="216" t="s">
        <v>250</v>
      </c>
      <c r="Q816" s="216"/>
      <c r="R816" s="216"/>
      <c r="S816" s="216"/>
      <c r="T816" s="216"/>
    </row>
    <row r="817" spans="1:20">
      <c r="A817" s="216">
        <v>32221</v>
      </c>
      <c r="B817" s="216">
        <v>3</v>
      </c>
      <c r="C817" s="216" t="str">
        <f t="shared" si="24"/>
        <v>Rural areas / thinly-populated area</v>
      </c>
      <c r="D817" s="216"/>
      <c r="E817" s="216"/>
      <c r="F817" s="216"/>
      <c r="L817" s="216">
        <v>32221</v>
      </c>
      <c r="M817" s="216">
        <v>320</v>
      </c>
      <c r="N817" s="216" t="str">
        <f t="shared" si="25"/>
        <v>Rural area surrounding centres (intermediate)</v>
      </c>
      <c r="O817" s="216"/>
      <c r="P817" s="216"/>
      <c r="Q817" s="216" t="s">
        <v>249</v>
      </c>
      <c r="R817" s="216" t="s">
        <v>250</v>
      </c>
      <c r="S817" s="216"/>
      <c r="T817" s="216"/>
    </row>
    <row r="818" spans="1:20">
      <c r="A818" s="216">
        <v>32222</v>
      </c>
      <c r="B818" s="216">
        <v>3</v>
      </c>
      <c r="C818" s="216" t="str">
        <f t="shared" si="24"/>
        <v>Rural areas / thinly-populated area</v>
      </c>
      <c r="D818" s="216"/>
      <c r="E818" s="216"/>
      <c r="F818" s="216"/>
      <c r="L818" s="216">
        <v>32222</v>
      </c>
      <c r="M818" s="216">
        <v>430</v>
      </c>
      <c r="N818" s="216" t="str">
        <f t="shared" si="25"/>
        <v>Rural area (peripheral)</v>
      </c>
      <c r="O818" s="216"/>
      <c r="P818" s="216"/>
      <c r="Q818" s="216"/>
      <c r="R818" s="216"/>
      <c r="S818" s="216"/>
      <c r="T818" s="216"/>
    </row>
    <row r="819" spans="1:20">
      <c r="A819" s="216">
        <v>32223</v>
      </c>
      <c r="B819" s="216">
        <v>3</v>
      </c>
      <c r="C819" s="216" t="str">
        <f t="shared" si="24"/>
        <v>Rural areas / thinly-populated area</v>
      </c>
      <c r="D819" s="216"/>
      <c r="E819" s="216"/>
      <c r="F819" s="216"/>
      <c r="L819" s="216">
        <v>32223</v>
      </c>
      <c r="M819" s="216">
        <v>420</v>
      </c>
      <c r="N819" s="216" t="str">
        <f t="shared" si="25"/>
        <v>Rural area (intermdiate)</v>
      </c>
      <c r="O819" s="216"/>
      <c r="P819" s="216"/>
      <c r="Q819" s="216"/>
      <c r="R819" s="216"/>
      <c r="S819" s="216"/>
      <c r="T819" s="216"/>
    </row>
    <row r="820" spans="1:20">
      <c r="A820" s="216">
        <v>32301</v>
      </c>
      <c r="B820" s="216">
        <v>3</v>
      </c>
      <c r="C820" s="216" t="str">
        <f t="shared" si="24"/>
        <v>Rural areas / thinly-populated area</v>
      </c>
      <c r="D820" s="216"/>
      <c r="E820" s="216"/>
      <c r="F820" s="216"/>
      <c r="L820" s="216">
        <v>32301</v>
      </c>
      <c r="M820" s="216">
        <v>310</v>
      </c>
      <c r="N820" s="216" t="str">
        <f t="shared" si="25"/>
        <v>Rural area surrounding centres (central)</v>
      </c>
      <c r="O820" s="216"/>
      <c r="P820" s="216"/>
      <c r="Q820" s="216" t="s">
        <v>170</v>
      </c>
      <c r="R820" s="216" t="s">
        <v>171</v>
      </c>
      <c r="S820" s="216"/>
      <c r="T820" s="216"/>
    </row>
    <row r="821" spans="1:20">
      <c r="A821" s="216">
        <v>32302</v>
      </c>
      <c r="B821" s="216">
        <v>3</v>
      </c>
      <c r="C821" s="216" t="str">
        <f t="shared" si="24"/>
        <v>Rural areas / thinly-populated area</v>
      </c>
      <c r="D821" s="216"/>
      <c r="E821" s="216"/>
      <c r="F821" s="216"/>
      <c r="L821" s="216">
        <v>32302</v>
      </c>
      <c r="M821" s="216">
        <v>430</v>
      </c>
      <c r="N821" s="216" t="str">
        <f t="shared" si="25"/>
        <v>Rural area (peripheral)</v>
      </c>
      <c r="O821" s="216"/>
      <c r="P821" s="216"/>
      <c r="Q821" s="216"/>
      <c r="R821" s="216"/>
      <c r="S821" s="216">
        <v>1</v>
      </c>
      <c r="T821" s="216"/>
    </row>
    <row r="822" spans="1:20">
      <c r="A822" s="216">
        <v>32304</v>
      </c>
      <c r="B822" s="216">
        <v>2</v>
      </c>
      <c r="C822" s="216" t="str">
        <f t="shared" si="24"/>
        <v>Towns and suburbs / intermediate density area</v>
      </c>
      <c r="D822" s="216"/>
      <c r="E822" s="216"/>
      <c r="F822" s="216"/>
      <c r="L822" s="216">
        <v>32304</v>
      </c>
      <c r="M822" s="216">
        <v>310</v>
      </c>
      <c r="N822" s="216" t="str">
        <f t="shared" si="25"/>
        <v>Rural area surrounding centres (central)</v>
      </c>
      <c r="O822" s="216"/>
      <c r="P822" s="216"/>
      <c r="Q822" s="216" t="s">
        <v>170</v>
      </c>
      <c r="R822" s="216" t="s">
        <v>171</v>
      </c>
      <c r="S822" s="216"/>
      <c r="T822" s="216"/>
    </row>
    <row r="823" spans="1:20">
      <c r="A823" s="216">
        <v>32305</v>
      </c>
      <c r="B823" s="216">
        <v>2</v>
      </c>
      <c r="C823" s="216" t="str">
        <f t="shared" si="24"/>
        <v>Towns and suburbs / intermediate density area</v>
      </c>
      <c r="D823" s="216"/>
      <c r="E823" s="216"/>
      <c r="F823" s="216"/>
      <c r="L823" s="216">
        <v>32305</v>
      </c>
      <c r="M823" s="216">
        <v>102</v>
      </c>
      <c r="N823" s="216" t="str">
        <f t="shared" si="25"/>
        <v>Urban centres (intermediate)</v>
      </c>
      <c r="O823" s="216" t="s">
        <v>175</v>
      </c>
      <c r="P823" s="216" t="s">
        <v>176</v>
      </c>
      <c r="Q823" s="216"/>
      <c r="R823" s="216"/>
      <c r="S823" s="216"/>
      <c r="T823" s="216"/>
    </row>
    <row r="824" spans="1:20">
      <c r="A824" s="216">
        <v>32306</v>
      </c>
      <c r="B824" s="216">
        <v>2</v>
      </c>
      <c r="C824" s="216" t="str">
        <f t="shared" si="24"/>
        <v>Towns and suburbs / intermediate density area</v>
      </c>
      <c r="D824" s="216"/>
      <c r="E824" s="216"/>
      <c r="F824" s="216"/>
      <c r="L824" s="216">
        <v>32306</v>
      </c>
      <c r="M824" s="216">
        <v>410</v>
      </c>
      <c r="N824" s="216" t="str">
        <f t="shared" si="25"/>
        <v>Rural area (central)</v>
      </c>
      <c r="O824" s="216"/>
      <c r="P824" s="216"/>
      <c r="Q824" s="216"/>
      <c r="R824" s="216"/>
      <c r="S824" s="216"/>
      <c r="T824" s="216"/>
    </row>
    <row r="825" spans="1:20">
      <c r="A825" s="216">
        <v>32307</v>
      </c>
      <c r="B825" s="216">
        <v>2</v>
      </c>
      <c r="C825" s="216" t="str">
        <f t="shared" si="24"/>
        <v>Towns and suburbs / intermediate density area</v>
      </c>
      <c r="D825" s="216"/>
      <c r="E825" s="216"/>
      <c r="F825" s="216"/>
      <c r="L825" s="216">
        <v>32307</v>
      </c>
      <c r="M825" s="216">
        <v>102</v>
      </c>
      <c r="N825" s="216" t="str">
        <f t="shared" si="25"/>
        <v>Urban centres (intermediate)</v>
      </c>
      <c r="O825" s="216" t="s">
        <v>175</v>
      </c>
      <c r="P825" s="216" t="s">
        <v>176</v>
      </c>
      <c r="Q825" s="216"/>
      <c r="R825" s="216"/>
      <c r="S825" s="216"/>
      <c r="T825" s="216"/>
    </row>
    <row r="826" spans="1:20">
      <c r="A826" s="216">
        <v>32308</v>
      </c>
      <c r="B826" s="216">
        <v>3</v>
      </c>
      <c r="C826" s="216" t="str">
        <f t="shared" si="24"/>
        <v>Rural areas / thinly-populated area</v>
      </c>
      <c r="D826" s="216"/>
      <c r="E826" s="216"/>
      <c r="F826" s="216"/>
      <c r="L826" s="216">
        <v>32308</v>
      </c>
      <c r="M826" s="216">
        <v>430</v>
      </c>
      <c r="N826" s="216" t="str">
        <f t="shared" si="25"/>
        <v>Rural area (peripheral)</v>
      </c>
      <c r="O826" s="216"/>
      <c r="P826" s="216"/>
      <c r="Q826" s="216"/>
      <c r="R826" s="216"/>
      <c r="S826" s="216"/>
      <c r="T826" s="216"/>
    </row>
    <row r="827" spans="1:20">
      <c r="A827" s="216">
        <v>32309</v>
      </c>
      <c r="B827" s="216">
        <v>3</v>
      </c>
      <c r="C827" s="216" t="str">
        <f t="shared" si="24"/>
        <v>Rural areas / thinly-populated area</v>
      </c>
      <c r="D827" s="216"/>
      <c r="E827" s="216"/>
      <c r="F827" s="216"/>
      <c r="L827" s="216">
        <v>32309</v>
      </c>
      <c r="M827" s="216">
        <v>430</v>
      </c>
      <c r="N827" s="216" t="str">
        <f t="shared" si="25"/>
        <v>Rural area (peripheral)</v>
      </c>
      <c r="O827" s="216"/>
      <c r="P827" s="216"/>
      <c r="Q827" s="216"/>
      <c r="R827" s="216"/>
      <c r="S827" s="216"/>
      <c r="T827" s="216"/>
    </row>
    <row r="828" spans="1:20">
      <c r="A828" s="216">
        <v>32310</v>
      </c>
      <c r="B828" s="216">
        <v>3</v>
      </c>
      <c r="C828" s="216" t="str">
        <f t="shared" si="24"/>
        <v>Rural areas / thinly-populated area</v>
      </c>
      <c r="D828" s="216"/>
      <c r="E828" s="216"/>
      <c r="F828" s="216"/>
      <c r="L828" s="216">
        <v>32310</v>
      </c>
      <c r="M828" s="216">
        <v>410</v>
      </c>
      <c r="N828" s="216" t="str">
        <f t="shared" si="25"/>
        <v>Rural area (central)</v>
      </c>
      <c r="O828" s="216"/>
      <c r="P828" s="216"/>
      <c r="Q828" s="216"/>
      <c r="R828" s="216"/>
      <c r="S828" s="216"/>
      <c r="T828" s="216"/>
    </row>
    <row r="829" spans="1:20">
      <c r="A829" s="216">
        <v>32311</v>
      </c>
      <c r="B829" s="216">
        <v>3</v>
      </c>
      <c r="C829" s="216" t="str">
        <f t="shared" si="24"/>
        <v>Rural areas / thinly-populated area</v>
      </c>
      <c r="D829" s="216"/>
      <c r="E829" s="216"/>
      <c r="F829" s="216"/>
      <c r="L829" s="216">
        <v>32311</v>
      </c>
      <c r="M829" s="216">
        <v>410</v>
      </c>
      <c r="N829" s="216" t="str">
        <f t="shared" si="25"/>
        <v>Rural area (central)</v>
      </c>
      <c r="O829" s="216"/>
      <c r="P829" s="216"/>
      <c r="Q829" s="216"/>
      <c r="R829" s="216"/>
      <c r="S829" s="216"/>
      <c r="T829" s="216"/>
    </row>
    <row r="830" spans="1:20">
      <c r="A830" s="216">
        <v>32312</v>
      </c>
      <c r="B830" s="216">
        <v>3</v>
      </c>
      <c r="C830" s="216" t="str">
        <f t="shared" si="24"/>
        <v>Rural areas / thinly-populated area</v>
      </c>
      <c r="D830" s="216"/>
      <c r="E830" s="216"/>
      <c r="F830" s="216"/>
      <c r="L830" s="216">
        <v>32312</v>
      </c>
      <c r="M830" s="216">
        <v>430</v>
      </c>
      <c r="N830" s="216" t="str">
        <f t="shared" si="25"/>
        <v>Rural area (peripheral)</v>
      </c>
      <c r="O830" s="216"/>
      <c r="P830" s="216"/>
      <c r="Q830" s="216"/>
      <c r="R830" s="216"/>
      <c r="S830" s="216"/>
      <c r="T830" s="216"/>
    </row>
    <row r="831" spans="1:20">
      <c r="A831" s="216">
        <v>32313</v>
      </c>
      <c r="B831" s="216">
        <v>2</v>
      </c>
      <c r="C831" s="216" t="str">
        <f t="shared" si="24"/>
        <v>Towns and suburbs / intermediate density area</v>
      </c>
      <c r="D831" s="216"/>
      <c r="E831" s="216"/>
      <c r="F831" s="216"/>
      <c r="L831" s="216">
        <v>32313</v>
      </c>
      <c r="M831" s="216">
        <v>310</v>
      </c>
      <c r="N831" s="216" t="str">
        <f t="shared" si="25"/>
        <v>Rural area surrounding centres (central)</v>
      </c>
      <c r="O831" s="216"/>
      <c r="P831" s="216"/>
      <c r="Q831" s="216" t="s">
        <v>175</v>
      </c>
      <c r="R831" s="216" t="s">
        <v>176</v>
      </c>
      <c r="S831" s="216"/>
      <c r="T831" s="216"/>
    </row>
    <row r="832" spans="1:20">
      <c r="A832" s="216">
        <v>32314</v>
      </c>
      <c r="B832" s="216">
        <v>3</v>
      </c>
      <c r="C832" s="216" t="str">
        <f t="shared" si="24"/>
        <v>Rural areas / thinly-populated area</v>
      </c>
      <c r="D832" s="216"/>
      <c r="E832" s="216"/>
      <c r="F832" s="216"/>
      <c r="L832" s="216">
        <v>32314</v>
      </c>
      <c r="M832" s="216">
        <v>430</v>
      </c>
      <c r="N832" s="216" t="str">
        <f t="shared" si="25"/>
        <v>Rural area (peripheral)</v>
      </c>
      <c r="O832" s="216"/>
      <c r="P832" s="216"/>
      <c r="Q832" s="216"/>
      <c r="R832" s="216"/>
      <c r="S832" s="216"/>
      <c r="T832" s="216"/>
    </row>
    <row r="833" spans="1:20">
      <c r="A833" s="216">
        <v>32315</v>
      </c>
      <c r="B833" s="216">
        <v>3</v>
      </c>
      <c r="C833" s="216" t="str">
        <f t="shared" si="24"/>
        <v>Rural areas / thinly-populated area</v>
      </c>
      <c r="D833" s="216"/>
      <c r="E833" s="216"/>
      <c r="F833" s="216"/>
      <c r="L833" s="216">
        <v>32315</v>
      </c>
      <c r="M833" s="216">
        <v>410</v>
      </c>
      <c r="N833" s="216" t="str">
        <f t="shared" si="25"/>
        <v>Rural area (central)</v>
      </c>
      <c r="O833" s="216"/>
      <c r="P833" s="216"/>
      <c r="Q833" s="216"/>
      <c r="R833" s="216"/>
      <c r="S833" s="216"/>
      <c r="T833" s="216"/>
    </row>
    <row r="834" spans="1:20">
      <c r="A834" s="216">
        <v>32316</v>
      </c>
      <c r="B834" s="216">
        <v>2</v>
      </c>
      <c r="C834" s="216" t="str">
        <f t="shared" si="24"/>
        <v>Towns and suburbs / intermediate density area</v>
      </c>
      <c r="D834" s="216"/>
      <c r="E834" s="216"/>
      <c r="F834" s="216"/>
      <c r="L834" s="216">
        <v>32316</v>
      </c>
      <c r="M834" s="216">
        <v>410</v>
      </c>
      <c r="N834" s="216" t="str">
        <f t="shared" si="25"/>
        <v>Rural area (central)</v>
      </c>
      <c r="O834" s="216"/>
      <c r="P834" s="216"/>
      <c r="Q834" s="216"/>
      <c r="R834" s="216"/>
      <c r="S834" s="216"/>
      <c r="T834" s="216"/>
    </row>
    <row r="835" spans="1:20">
      <c r="A835" s="216">
        <v>32317</v>
      </c>
      <c r="B835" s="216">
        <v>3</v>
      </c>
      <c r="C835" s="216" t="str">
        <f t="shared" si="24"/>
        <v>Rural areas / thinly-populated area</v>
      </c>
      <c r="D835" s="216"/>
      <c r="E835" s="216"/>
      <c r="F835" s="216"/>
      <c r="L835" s="216">
        <v>32317</v>
      </c>
      <c r="M835" s="216">
        <v>410</v>
      </c>
      <c r="N835" s="216" t="str">
        <f t="shared" si="25"/>
        <v>Rural area (central)</v>
      </c>
      <c r="O835" s="216"/>
      <c r="P835" s="216"/>
      <c r="Q835" s="216"/>
      <c r="R835" s="216"/>
      <c r="S835" s="216"/>
      <c r="T835" s="216"/>
    </row>
    <row r="836" spans="1:20">
      <c r="A836" s="216">
        <v>32318</v>
      </c>
      <c r="B836" s="216">
        <v>2</v>
      </c>
      <c r="C836" s="216" t="str">
        <f t="shared" ref="C836:C899" si="26">VLOOKUP(B836,$F$3:$G$5,2)</f>
        <v>Towns and suburbs / intermediate density area</v>
      </c>
      <c r="D836" s="216"/>
      <c r="E836" s="216"/>
      <c r="F836" s="216"/>
      <c r="L836" s="216">
        <v>32318</v>
      </c>
      <c r="M836" s="216">
        <v>310</v>
      </c>
      <c r="N836" s="216" t="str">
        <f t="shared" ref="N836:N899" si="27">VLOOKUP(M836,$U$3:$V$13,2)</f>
        <v>Rural area surrounding centres (central)</v>
      </c>
      <c r="O836" s="216"/>
      <c r="P836" s="216"/>
      <c r="Q836" s="216" t="s">
        <v>175</v>
      </c>
      <c r="R836" s="216" t="s">
        <v>176</v>
      </c>
      <c r="S836" s="216"/>
      <c r="T836" s="216"/>
    </row>
    <row r="837" spans="1:20">
      <c r="A837" s="216">
        <v>32319</v>
      </c>
      <c r="B837" s="216">
        <v>3</v>
      </c>
      <c r="C837" s="216" t="str">
        <f t="shared" si="26"/>
        <v>Rural areas / thinly-populated area</v>
      </c>
      <c r="D837" s="216"/>
      <c r="E837" s="216"/>
      <c r="F837" s="216"/>
      <c r="L837" s="216">
        <v>32319</v>
      </c>
      <c r="M837" s="216">
        <v>310</v>
      </c>
      <c r="N837" s="216" t="str">
        <f t="shared" si="27"/>
        <v>Rural area surrounding centres (central)</v>
      </c>
      <c r="O837" s="216"/>
      <c r="P837" s="216"/>
      <c r="Q837" s="216" t="s">
        <v>170</v>
      </c>
      <c r="R837" s="216" t="s">
        <v>171</v>
      </c>
      <c r="S837" s="216"/>
      <c r="T837" s="216"/>
    </row>
    <row r="838" spans="1:20">
      <c r="A838" s="216">
        <v>32320</v>
      </c>
      <c r="B838" s="216">
        <v>2</v>
      </c>
      <c r="C838" s="216" t="str">
        <f t="shared" si="26"/>
        <v>Towns and suburbs / intermediate density area</v>
      </c>
      <c r="D838" s="216"/>
      <c r="E838" s="216"/>
      <c r="F838" s="216"/>
      <c r="L838" s="216">
        <v>32320</v>
      </c>
      <c r="M838" s="216">
        <v>102</v>
      </c>
      <c r="N838" s="216" t="str">
        <f t="shared" si="27"/>
        <v>Urban centres (intermediate)</v>
      </c>
      <c r="O838" s="216" t="s">
        <v>175</v>
      </c>
      <c r="P838" s="216" t="s">
        <v>176</v>
      </c>
      <c r="Q838" s="216"/>
      <c r="R838" s="216"/>
      <c r="S838" s="216"/>
      <c r="T838" s="216"/>
    </row>
    <row r="839" spans="1:20">
      <c r="A839" s="216">
        <v>32321</v>
      </c>
      <c r="B839" s="216">
        <v>3</v>
      </c>
      <c r="C839" s="216" t="str">
        <f t="shared" si="26"/>
        <v>Rural areas / thinly-populated area</v>
      </c>
      <c r="D839" s="216"/>
      <c r="E839" s="216"/>
      <c r="F839" s="216"/>
      <c r="L839" s="216">
        <v>32321</v>
      </c>
      <c r="M839" s="216">
        <v>410</v>
      </c>
      <c r="N839" s="216" t="str">
        <f t="shared" si="27"/>
        <v>Rural area (central)</v>
      </c>
      <c r="O839" s="216"/>
      <c r="P839" s="216"/>
      <c r="Q839" s="216"/>
      <c r="R839" s="216"/>
      <c r="S839" s="216"/>
      <c r="T839" s="216"/>
    </row>
    <row r="840" spans="1:20">
      <c r="A840" s="216">
        <v>32322</v>
      </c>
      <c r="B840" s="216">
        <v>3</v>
      </c>
      <c r="C840" s="216" t="str">
        <f t="shared" si="26"/>
        <v>Rural areas / thinly-populated area</v>
      </c>
      <c r="D840" s="216"/>
      <c r="E840" s="216"/>
      <c r="F840" s="216"/>
      <c r="L840" s="216">
        <v>32322</v>
      </c>
      <c r="M840" s="216">
        <v>430</v>
      </c>
      <c r="N840" s="216" t="str">
        <f t="shared" si="27"/>
        <v>Rural area (peripheral)</v>
      </c>
      <c r="O840" s="216"/>
      <c r="P840" s="216"/>
      <c r="Q840" s="216"/>
      <c r="R840" s="216"/>
      <c r="S840" s="216"/>
      <c r="T840" s="216"/>
    </row>
    <row r="841" spans="1:20">
      <c r="A841" s="216">
        <v>32323</v>
      </c>
      <c r="B841" s="216">
        <v>3</v>
      </c>
      <c r="C841" s="216" t="str">
        <f t="shared" si="26"/>
        <v>Rural areas / thinly-populated area</v>
      </c>
      <c r="D841" s="216"/>
      <c r="E841" s="216"/>
      <c r="F841" s="216"/>
      <c r="L841" s="216">
        <v>32323</v>
      </c>
      <c r="M841" s="216">
        <v>410</v>
      </c>
      <c r="N841" s="216" t="str">
        <f t="shared" si="27"/>
        <v>Rural area (central)</v>
      </c>
      <c r="O841" s="216"/>
      <c r="P841" s="216"/>
      <c r="Q841" s="216"/>
      <c r="R841" s="216"/>
      <c r="S841" s="216"/>
      <c r="T841" s="216"/>
    </row>
    <row r="842" spans="1:20">
      <c r="A842" s="216">
        <v>32324</v>
      </c>
      <c r="B842" s="216">
        <v>3</v>
      </c>
      <c r="C842" s="216" t="str">
        <f t="shared" si="26"/>
        <v>Rural areas / thinly-populated area</v>
      </c>
      <c r="D842" s="216"/>
      <c r="E842" s="216"/>
      <c r="F842" s="216"/>
      <c r="L842" s="216">
        <v>32324</v>
      </c>
      <c r="M842" s="216">
        <v>430</v>
      </c>
      <c r="N842" s="216" t="str">
        <f t="shared" si="27"/>
        <v>Rural area (peripheral)</v>
      </c>
      <c r="O842" s="216"/>
      <c r="P842" s="216"/>
      <c r="Q842" s="216"/>
      <c r="R842" s="216"/>
      <c r="S842" s="216"/>
      <c r="T842" s="216"/>
    </row>
    <row r="843" spans="1:20">
      <c r="A843" s="216">
        <v>32325</v>
      </c>
      <c r="B843" s="216">
        <v>3</v>
      </c>
      <c r="C843" s="216" t="str">
        <f t="shared" si="26"/>
        <v>Rural areas / thinly-populated area</v>
      </c>
      <c r="D843" s="216"/>
      <c r="E843" s="216"/>
      <c r="F843" s="216"/>
      <c r="L843" s="216">
        <v>32325</v>
      </c>
      <c r="M843" s="216">
        <v>410</v>
      </c>
      <c r="N843" s="216" t="str">
        <f t="shared" si="27"/>
        <v>Rural area (central)</v>
      </c>
      <c r="O843" s="216"/>
      <c r="P843" s="216"/>
      <c r="Q843" s="216"/>
      <c r="R843" s="216"/>
      <c r="S843" s="216"/>
      <c r="T843" s="216"/>
    </row>
    <row r="844" spans="1:20">
      <c r="A844" s="216">
        <v>32326</v>
      </c>
      <c r="B844" s="216">
        <v>3</v>
      </c>
      <c r="C844" s="216" t="str">
        <f t="shared" si="26"/>
        <v>Rural areas / thinly-populated area</v>
      </c>
      <c r="D844" s="216"/>
      <c r="E844" s="216"/>
      <c r="F844" s="216"/>
      <c r="L844" s="216">
        <v>32326</v>
      </c>
      <c r="M844" s="216">
        <v>430</v>
      </c>
      <c r="N844" s="216" t="str">
        <f t="shared" si="27"/>
        <v>Rural area (peripheral)</v>
      </c>
      <c r="O844" s="216"/>
      <c r="P844" s="216"/>
      <c r="Q844" s="216"/>
      <c r="R844" s="216"/>
      <c r="S844" s="216"/>
      <c r="T844" s="216"/>
    </row>
    <row r="845" spans="1:20">
      <c r="A845" s="216">
        <v>32327</v>
      </c>
      <c r="B845" s="216">
        <v>2</v>
      </c>
      <c r="C845" s="216" t="str">
        <f t="shared" si="26"/>
        <v>Towns and suburbs / intermediate density area</v>
      </c>
      <c r="D845" s="216"/>
      <c r="E845" s="216"/>
      <c r="F845" s="216"/>
      <c r="L845" s="216">
        <v>32327</v>
      </c>
      <c r="M845" s="216">
        <v>102</v>
      </c>
      <c r="N845" s="216" t="str">
        <f t="shared" si="27"/>
        <v>Urban centres (intermediate)</v>
      </c>
      <c r="O845" s="216" t="s">
        <v>175</v>
      </c>
      <c r="P845" s="216" t="s">
        <v>176</v>
      </c>
      <c r="Q845" s="216"/>
      <c r="R845" s="216"/>
      <c r="S845" s="216"/>
      <c r="T845" s="216"/>
    </row>
    <row r="846" spans="1:20">
      <c r="A846" s="216">
        <v>32330</v>
      </c>
      <c r="B846" s="216">
        <v>2</v>
      </c>
      <c r="C846" s="216" t="str">
        <f t="shared" si="26"/>
        <v>Towns and suburbs / intermediate density area</v>
      </c>
      <c r="D846" s="216"/>
      <c r="E846" s="216"/>
      <c r="F846" s="216"/>
      <c r="L846" s="216">
        <v>32330</v>
      </c>
      <c r="M846" s="216">
        <v>102</v>
      </c>
      <c r="N846" s="216" t="str">
        <f t="shared" si="27"/>
        <v>Urban centres (intermediate)</v>
      </c>
      <c r="O846" s="216" t="s">
        <v>175</v>
      </c>
      <c r="P846" s="216" t="s">
        <v>176</v>
      </c>
      <c r="Q846" s="216"/>
      <c r="R846" s="216"/>
      <c r="S846" s="216"/>
      <c r="T846" s="216"/>
    </row>
    <row r="847" spans="1:20">
      <c r="A847" s="216">
        <v>32331</v>
      </c>
      <c r="B847" s="216">
        <v>3</v>
      </c>
      <c r="C847" s="216" t="str">
        <f t="shared" si="26"/>
        <v>Rural areas / thinly-populated area</v>
      </c>
      <c r="D847" s="216"/>
      <c r="E847" s="216"/>
      <c r="F847" s="216"/>
      <c r="L847" s="216">
        <v>32331</v>
      </c>
      <c r="M847" s="216">
        <v>410</v>
      </c>
      <c r="N847" s="216" t="str">
        <f t="shared" si="27"/>
        <v>Rural area (central)</v>
      </c>
      <c r="O847" s="216"/>
      <c r="P847" s="216"/>
      <c r="Q847" s="216"/>
      <c r="R847" s="216"/>
      <c r="S847" s="216"/>
      <c r="T847" s="216"/>
    </row>
    <row r="848" spans="1:20">
      <c r="A848" s="216">
        <v>32332</v>
      </c>
      <c r="B848" s="216">
        <v>3</v>
      </c>
      <c r="C848" s="216" t="str">
        <f t="shared" si="26"/>
        <v>Rural areas / thinly-populated area</v>
      </c>
      <c r="D848" s="216"/>
      <c r="E848" s="216"/>
      <c r="F848" s="216"/>
      <c r="L848" s="216">
        <v>32332</v>
      </c>
      <c r="M848" s="216">
        <v>410</v>
      </c>
      <c r="N848" s="216" t="str">
        <f t="shared" si="27"/>
        <v>Rural area (central)</v>
      </c>
      <c r="O848" s="216"/>
      <c r="P848" s="216"/>
      <c r="Q848" s="216"/>
      <c r="R848" s="216"/>
      <c r="S848" s="216"/>
      <c r="T848" s="216"/>
    </row>
    <row r="849" spans="1:20">
      <c r="A849" s="216">
        <v>32333</v>
      </c>
      <c r="B849" s="216">
        <v>3</v>
      </c>
      <c r="C849" s="216" t="str">
        <f t="shared" si="26"/>
        <v>Rural areas / thinly-populated area</v>
      </c>
      <c r="D849" s="216"/>
      <c r="E849" s="216"/>
      <c r="F849" s="216"/>
      <c r="L849" s="216">
        <v>32333</v>
      </c>
      <c r="M849" s="216">
        <v>410</v>
      </c>
      <c r="N849" s="216" t="str">
        <f t="shared" si="27"/>
        <v>Rural area (central)</v>
      </c>
      <c r="O849" s="216"/>
      <c r="P849" s="216"/>
      <c r="Q849" s="216"/>
      <c r="R849" s="216"/>
      <c r="S849" s="216"/>
      <c r="T849" s="216"/>
    </row>
    <row r="850" spans="1:20">
      <c r="A850" s="216">
        <v>32334</v>
      </c>
      <c r="B850" s="216">
        <v>3</v>
      </c>
      <c r="C850" s="216" t="str">
        <f t="shared" si="26"/>
        <v>Rural areas / thinly-populated area</v>
      </c>
      <c r="D850" s="216"/>
      <c r="E850" s="216"/>
      <c r="F850" s="216"/>
      <c r="L850" s="216">
        <v>32334</v>
      </c>
      <c r="M850" s="216">
        <v>310</v>
      </c>
      <c r="N850" s="216" t="str">
        <f t="shared" si="27"/>
        <v>Rural area surrounding centres (central)</v>
      </c>
      <c r="O850" s="216"/>
      <c r="P850" s="216"/>
      <c r="Q850" s="216" t="s">
        <v>170</v>
      </c>
      <c r="R850" s="216" t="s">
        <v>171</v>
      </c>
      <c r="S850" s="216"/>
      <c r="T850" s="216"/>
    </row>
    <row r="851" spans="1:20">
      <c r="A851" s="216">
        <v>32335</v>
      </c>
      <c r="B851" s="216">
        <v>3</v>
      </c>
      <c r="C851" s="216" t="str">
        <f t="shared" si="26"/>
        <v>Rural areas / thinly-populated area</v>
      </c>
      <c r="D851" s="216"/>
      <c r="E851" s="216"/>
      <c r="F851" s="216"/>
      <c r="L851" s="216">
        <v>32335</v>
      </c>
      <c r="M851" s="216">
        <v>410</v>
      </c>
      <c r="N851" s="216" t="str">
        <f t="shared" si="27"/>
        <v>Rural area (central)</v>
      </c>
      <c r="O851" s="216"/>
      <c r="P851" s="216"/>
      <c r="Q851" s="216"/>
      <c r="R851" s="216"/>
      <c r="S851" s="216"/>
      <c r="T851" s="216"/>
    </row>
    <row r="852" spans="1:20">
      <c r="A852" s="216">
        <v>32336</v>
      </c>
      <c r="B852" s="216">
        <v>3</v>
      </c>
      <c r="C852" s="216" t="str">
        <f t="shared" si="26"/>
        <v>Rural areas / thinly-populated area</v>
      </c>
      <c r="D852" s="216"/>
      <c r="E852" s="216"/>
      <c r="F852" s="216"/>
      <c r="L852" s="216">
        <v>32336</v>
      </c>
      <c r="M852" s="216">
        <v>410</v>
      </c>
      <c r="N852" s="216" t="str">
        <f t="shared" si="27"/>
        <v>Rural area (central)</v>
      </c>
      <c r="O852" s="216"/>
      <c r="P852" s="216"/>
      <c r="Q852" s="216"/>
      <c r="R852" s="216"/>
      <c r="S852" s="216"/>
      <c r="T852" s="216"/>
    </row>
    <row r="853" spans="1:20">
      <c r="A853" s="216">
        <v>32337</v>
      </c>
      <c r="B853" s="216">
        <v>2</v>
      </c>
      <c r="C853" s="216" t="str">
        <f t="shared" si="26"/>
        <v>Towns and suburbs / intermediate density area</v>
      </c>
      <c r="D853" s="216"/>
      <c r="E853" s="216"/>
      <c r="F853" s="216"/>
      <c r="L853" s="216">
        <v>32337</v>
      </c>
      <c r="M853" s="216">
        <v>102</v>
      </c>
      <c r="N853" s="216" t="str">
        <f t="shared" si="27"/>
        <v>Urban centres (intermediate)</v>
      </c>
      <c r="O853" s="216" t="s">
        <v>175</v>
      </c>
      <c r="P853" s="216" t="s">
        <v>176</v>
      </c>
      <c r="Q853" s="216"/>
      <c r="R853" s="216"/>
      <c r="S853" s="216"/>
      <c r="T853" s="216"/>
    </row>
    <row r="854" spans="1:20">
      <c r="A854" s="216">
        <v>32338</v>
      </c>
      <c r="B854" s="216">
        <v>3</v>
      </c>
      <c r="C854" s="216" t="str">
        <f t="shared" si="26"/>
        <v>Rural areas / thinly-populated area</v>
      </c>
      <c r="D854" s="216"/>
      <c r="E854" s="216"/>
      <c r="F854" s="216"/>
      <c r="L854" s="216">
        <v>32338</v>
      </c>
      <c r="M854" s="216">
        <v>310</v>
      </c>
      <c r="N854" s="216" t="str">
        <f t="shared" si="27"/>
        <v>Rural area surrounding centres (central)</v>
      </c>
      <c r="O854" s="216"/>
      <c r="P854" s="216"/>
      <c r="Q854" s="216" t="s">
        <v>170</v>
      </c>
      <c r="R854" s="216" t="s">
        <v>171</v>
      </c>
      <c r="S854" s="216"/>
      <c r="T854" s="216"/>
    </row>
    <row r="855" spans="1:20">
      <c r="A855" s="216">
        <v>32501</v>
      </c>
      <c r="B855" s="216">
        <v>3</v>
      </c>
      <c r="C855" s="216" t="str">
        <f t="shared" si="26"/>
        <v>Rural areas / thinly-populated area</v>
      </c>
      <c r="D855" s="216"/>
      <c r="E855" s="216"/>
      <c r="F855" s="216"/>
      <c r="L855" s="216">
        <v>32501</v>
      </c>
      <c r="M855" s="216">
        <v>430</v>
      </c>
      <c r="N855" s="216" t="str">
        <f t="shared" si="27"/>
        <v>Rural area (peripheral)</v>
      </c>
      <c r="O855" s="216"/>
      <c r="P855" s="216"/>
      <c r="Q855" s="216"/>
      <c r="R855" s="216"/>
      <c r="S855" s="216"/>
      <c r="T855" s="216"/>
    </row>
    <row r="856" spans="1:20">
      <c r="A856" s="216">
        <v>32502</v>
      </c>
      <c r="B856" s="216">
        <v>3</v>
      </c>
      <c r="C856" s="216" t="str">
        <f t="shared" si="26"/>
        <v>Rural areas / thinly-populated area</v>
      </c>
      <c r="D856" s="216"/>
      <c r="E856" s="216"/>
      <c r="F856" s="216"/>
      <c r="L856" s="216">
        <v>32502</v>
      </c>
      <c r="M856" s="216">
        <v>430</v>
      </c>
      <c r="N856" s="216" t="str">
        <f t="shared" si="27"/>
        <v>Rural area (peripheral)</v>
      </c>
      <c r="O856" s="216"/>
      <c r="P856" s="216"/>
      <c r="Q856" s="216"/>
      <c r="R856" s="216"/>
      <c r="S856" s="216"/>
      <c r="T856" s="216"/>
    </row>
    <row r="857" spans="1:20">
      <c r="A857" s="216">
        <v>32503</v>
      </c>
      <c r="B857" s="216">
        <v>3</v>
      </c>
      <c r="C857" s="216" t="str">
        <f t="shared" si="26"/>
        <v>Rural areas / thinly-populated area</v>
      </c>
      <c r="D857" s="216"/>
      <c r="E857" s="216"/>
      <c r="F857" s="216"/>
      <c r="L857" s="216">
        <v>32503</v>
      </c>
      <c r="M857" s="216">
        <v>430</v>
      </c>
      <c r="N857" s="216" t="str">
        <f t="shared" si="27"/>
        <v>Rural area (peripheral)</v>
      </c>
      <c r="O857" s="216"/>
      <c r="P857" s="216"/>
      <c r="Q857" s="216"/>
      <c r="R857" s="216"/>
      <c r="S857" s="216"/>
      <c r="T857" s="216"/>
    </row>
    <row r="858" spans="1:20">
      <c r="A858" s="216">
        <v>32504</v>
      </c>
      <c r="B858" s="216">
        <v>3</v>
      </c>
      <c r="C858" s="216" t="str">
        <f t="shared" si="26"/>
        <v>Rural areas / thinly-populated area</v>
      </c>
      <c r="D858" s="216"/>
      <c r="E858" s="216"/>
      <c r="F858" s="216"/>
      <c r="L858" s="216">
        <v>32504</v>
      </c>
      <c r="M858" s="216">
        <v>420</v>
      </c>
      <c r="N858" s="216" t="str">
        <f t="shared" si="27"/>
        <v>Rural area (intermdiate)</v>
      </c>
      <c r="O858" s="216"/>
      <c r="P858" s="216"/>
      <c r="Q858" s="216"/>
      <c r="R858" s="216"/>
      <c r="S858" s="216"/>
      <c r="T858" s="216"/>
    </row>
    <row r="859" spans="1:20">
      <c r="A859" s="216">
        <v>32505</v>
      </c>
      <c r="B859" s="216">
        <v>3</v>
      </c>
      <c r="C859" s="216" t="str">
        <f t="shared" si="26"/>
        <v>Rural areas / thinly-populated area</v>
      </c>
      <c r="D859" s="216"/>
      <c r="E859" s="216"/>
      <c r="F859" s="216"/>
      <c r="L859" s="216">
        <v>32505</v>
      </c>
      <c r="M859" s="216">
        <v>420</v>
      </c>
      <c r="N859" s="216" t="str">
        <f t="shared" si="27"/>
        <v>Rural area (intermdiate)</v>
      </c>
      <c r="O859" s="216"/>
      <c r="P859" s="216"/>
      <c r="Q859" s="216"/>
      <c r="R859" s="216"/>
      <c r="S859" s="216"/>
      <c r="T859" s="216"/>
    </row>
    <row r="860" spans="1:20">
      <c r="A860" s="216">
        <v>32506</v>
      </c>
      <c r="B860" s="216">
        <v>3</v>
      </c>
      <c r="C860" s="216" t="str">
        <f t="shared" si="26"/>
        <v>Rural areas / thinly-populated area</v>
      </c>
      <c r="D860" s="216"/>
      <c r="E860" s="216"/>
      <c r="F860" s="216"/>
      <c r="L860" s="216">
        <v>32506</v>
      </c>
      <c r="M860" s="216">
        <v>420</v>
      </c>
      <c r="N860" s="216" t="str">
        <f t="shared" si="27"/>
        <v>Rural area (intermdiate)</v>
      </c>
      <c r="O860" s="216"/>
      <c r="P860" s="216"/>
      <c r="Q860" s="216"/>
      <c r="R860" s="216"/>
      <c r="S860" s="216"/>
      <c r="T860" s="216"/>
    </row>
    <row r="861" spans="1:20">
      <c r="A861" s="216">
        <v>32508</v>
      </c>
      <c r="B861" s="216">
        <v>3</v>
      </c>
      <c r="C861" s="216" t="str">
        <f t="shared" si="26"/>
        <v>Rural areas / thinly-populated area</v>
      </c>
      <c r="D861" s="216"/>
      <c r="E861" s="216"/>
      <c r="F861" s="216"/>
      <c r="L861" s="216">
        <v>32508</v>
      </c>
      <c r="M861" s="216">
        <v>430</v>
      </c>
      <c r="N861" s="216" t="str">
        <f t="shared" si="27"/>
        <v>Rural area (peripheral)</v>
      </c>
      <c r="O861" s="216"/>
      <c r="P861" s="216"/>
      <c r="Q861" s="216"/>
      <c r="R861" s="216"/>
      <c r="S861" s="216"/>
      <c r="T861" s="216"/>
    </row>
    <row r="862" spans="1:20">
      <c r="A862" s="216">
        <v>32509</v>
      </c>
      <c r="B862" s="216">
        <v>3</v>
      </c>
      <c r="C862" s="216" t="str">
        <f t="shared" si="26"/>
        <v>Rural areas / thinly-populated area</v>
      </c>
      <c r="D862" s="216"/>
      <c r="E862" s="216"/>
      <c r="F862" s="216"/>
      <c r="L862" s="216">
        <v>32509</v>
      </c>
      <c r="M862" s="216">
        <v>320</v>
      </c>
      <c r="N862" s="216" t="str">
        <f t="shared" si="27"/>
        <v>Rural area surrounding centres (intermediate)</v>
      </c>
      <c r="O862" s="216"/>
      <c r="P862" s="216"/>
      <c r="Q862" s="216" t="s">
        <v>251</v>
      </c>
      <c r="R862" s="216" t="s">
        <v>252</v>
      </c>
      <c r="S862" s="216"/>
      <c r="T862" s="216"/>
    </row>
    <row r="863" spans="1:20">
      <c r="A863" s="216">
        <v>32511</v>
      </c>
      <c r="B863" s="216">
        <v>3</v>
      </c>
      <c r="C863" s="216" t="str">
        <f t="shared" si="26"/>
        <v>Rural areas / thinly-populated area</v>
      </c>
      <c r="D863" s="216"/>
      <c r="E863" s="216"/>
      <c r="F863" s="216"/>
      <c r="L863" s="216">
        <v>32511</v>
      </c>
      <c r="M863" s="216">
        <v>430</v>
      </c>
      <c r="N863" s="216" t="str">
        <f t="shared" si="27"/>
        <v>Rural area (peripheral)</v>
      </c>
      <c r="O863" s="216"/>
      <c r="P863" s="216"/>
      <c r="Q863" s="216"/>
      <c r="R863" s="216"/>
      <c r="S863" s="216"/>
      <c r="T863" s="216"/>
    </row>
    <row r="864" spans="1:20">
      <c r="A864" s="216">
        <v>32514</v>
      </c>
      <c r="B864" s="216">
        <v>3</v>
      </c>
      <c r="C864" s="216" t="str">
        <f t="shared" si="26"/>
        <v>Rural areas / thinly-populated area</v>
      </c>
      <c r="D864" s="216"/>
      <c r="E864" s="216"/>
      <c r="F864" s="216"/>
      <c r="L864" s="216">
        <v>32514</v>
      </c>
      <c r="M864" s="216">
        <v>430</v>
      </c>
      <c r="N864" s="216" t="str">
        <f t="shared" si="27"/>
        <v>Rural area (peripheral)</v>
      </c>
      <c r="O864" s="216"/>
      <c r="P864" s="216"/>
      <c r="Q864" s="216"/>
      <c r="R864" s="216"/>
      <c r="S864" s="216"/>
      <c r="T864" s="216"/>
    </row>
    <row r="865" spans="1:20">
      <c r="A865" s="216">
        <v>32515</v>
      </c>
      <c r="B865" s="216">
        <v>3</v>
      </c>
      <c r="C865" s="216" t="str">
        <f t="shared" si="26"/>
        <v>Rural areas / thinly-populated area</v>
      </c>
      <c r="D865" s="216"/>
      <c r="E865" s="216"/>
      <c r="F865" s="216"/>
      <c r="L865" s="216">
        <v>32515</v>
      </c>
      <c r="M865" s="216">
        <v>430</v>
      </c>
      <c r="N865" s="216" t="str">
        <f t="shared" si="27"/>
        <v>Rural area (peripheral)</v>
      </c>
      <c r="O865" s="216"/>
      <c r="P865" s="216"/>
      <c r="Q865" s="216"/>
      <c r="R865" s="216"/>
      <c r="S865" s="216"/>
      <c r="T865" s="216"/>
    </row>
    <row r="866" spans="1:20">
      <c r="A866" s="216">
        <v>32516</v>
      </c>
      <c r="B866" s="216">
        <v>3</v>
      </c>
      <c r="C866" s="216" t="str">
        <f t="shared" si="26"/>
        <v>Rural areas / thinly-populated area</v>
      </c>
      <c r="D866" s="216"/>
      <c r="E866" s="216"/>
      <c r="F866" s="216"/>
      <c r="L866" s="216">
        <v>32516</v>
      </c>
      <c r="M866" s="216">
        <v>430</v>
      </c>
      <c r="N866" s="216" t="str">
        <f t="shared" si="27"/>
        <v>Rural area (peripheral)</v>
      </c>
      <c r="O866" s="216"/>
      <c r="P866" s="216"/>
      <c r="Q866" s="216"/>
      <c r="R866" s="216"/>
      <c r="S866" s="216"/>
      <c r="T866" s="216"/>
    </row>
    <row r="867" spans="1:20">
      <c r="A867" s="216">
        <v>32517</v>
      </c>
      <c r="B867" s="216">
        <v>3</v>
      </c>
      <c r="C867" s="216" t="str">
        <f t="shared" si="26"/>
        <v>Rural areas / thinly-populated area</v>
      </c>
      <c r="D867" s="216"/>
      <c r="E867" s="216"/>
      <c r="F867" s="216"/>
      <c r="L867" s="216">
        <v>32517</v>
      </c>
      <c r="M867" s="216">
        <v>430</v>
      </c>
      <c r="N867" s="216" t="str">
        <f t="shared" si="27"/>
        <v>Rural area (peripheral)</v>
      </c>
      <c r="O867" s="216"/>
      <c r="P867" s="216"/>
      <c r="Q867" s="216"/>
      <c r="R867" s="216"/>
      <c r="S867" s="216"/>
      <c r="T867" s="216"/>
    </row>
    <row r="868" spans="1:20">
      <c r="A868" s="216">
        <v>32518</v>
      </c>
      <c r="B868" s="216">
        <v>3</v>
      </c>
      <c r="C868" s="216" t="str">
        <f t="shared" si="26"/>
        <v>Rural areas / thinly-populated area</v>
      </c>
      <c r="D868" s="216"/>
      <c r="E868" s="216"/>
      <c r="F868" s="216"/>
      <c r="L868" s="216">
        <v>32518</v>
      </c>
      <c r="M868" s="216">
        <v>430</v>
      </c>
      <c r="N868" s="216" t="str">
        <f t="shared" si="27"/>
        <v>Rural area (peripheral)</v>
      </c>
      <c r="O868" s="216"/>
      <c r="P868" s="216"/>
      <c r="Q868" s="216"/>
      <c r="R868" s="216"/>
      <c r="S868" s="216">
        <v>1</v>
      </c>
      <c r="T868" s="216"/>
    </row>
    <row r="869" spans="1:20">
      <c r="A869" s="216">
        <v>32519</v>
      </c>
      <c r="B869" s="216">
        <v>3</v>
      </c>
      <c r="C869" s="216" t="str">
        <f t="shared" si="26"/>
        <v>Rural areas / thinly-populated area</v>
      </c>
      <c r="D869" s="216"/>
      <c r="E869" s="216"/>
      <c r="F869" s="216"/>
      <c r="L869" s="216">
        <v>32519</v>
      </c>
      <c r="M869" s="216">
        <v>430</v>
      </c>
      <c r="N869" s="216" t="str">
        <f t="shared" si="27"/>
        <v>Rural area (peripheral)</v>
      </c>
      <c r="O869" s="216"/>
      <c r="P869" s="216"/>
      <c r="Q869" s="216"/>
      <c r="R869" s="216"/>
      <c r="S869" s="216"/>
      <c r="T869" s="216"/>
    </row>
    <row r="870" spans="1:20">
      <c r="A870" s="216">
        <v>32520</v>
      </c>
      <c r="B870" s="216">
        <v>3</v>
      </c>
      <c r="C870" s="216" t="str">
        <f t="shared" si="26"/>
        <v>Rural areas / thinly-populated area</v>
      </c>
      <c r="D870" s="216"/>
      <c r="E870" s="216"/>
      <c r="F870" s="216"/>
      <c r="L870" s="216">
        <v>32520</v>
      </c>
      <c r="M870" s="216">
        <v>420</v>
      </c>
      <c r="N870" s="216" t="str">
        <f t="shared" si="27"/>
        <v>Rural area (intermdiate)</v>
      </c>
      <c r="O870" s="216"/>
      <c r="P870" s="216"/>
      <c r="Q870" s="216"/>
      <c r="R870" s="216"/>
      <c r="S870" s="216"/>
      <c r="T870" s="216"/>
    </row>
    <row r="871" spans="1:20">
      <c r="A871" s="216">
        <v>32521</v>
      </c>
      <c r="B871" s="216">
        <v>3</v>
      </c>
      <c r="C871" s="216" t="str">
        <f t="shared" si="26"/>
        <v>Rural areas / thinly-populated area</v>
      </c>
      <c r="D871" s="216"/>
      <c r="E871" s="216"/>
      <c r="F871" s="216"/>
      <c r="L871" s="216">
        <v>32521</v>
      </c>
      <c r="M871" s="216">
        <v>420</v>
      </c>
      <c r="N871" s="216" t="str">
        <f t="shared" si="27"/>
        <v>Rural area (intermdiate)</v>
      </c>
      <c r="O871" s="216"/>
      <c r="P871" s="216"/>
      <c r="Q871" s="216"/>
      <c r="R871" s="216"/>
      <c r="S871" s="216"/>
      <c r="T871" s="216"/>
    </row>
    <row r="872" spans="1:20">
      <c r="A872" s="216">
        <v>32522</v>
      </c>
      <c r="B872" s="216">
        <v>3</v>
      </c>
      <c r="C872" s="216" t="str">
        <f t="shared" si="26"/>
        <v>Rural areas / thinly-populated area</v>
      </c>
      <c r="D872" s="216"/>
      <c r="E872" s="216"/>
      <c r="F872" s="216"/>
      <c r="L872" s="216">
        <v>32522</v>
      </c>
      <c r="M872" s="216">
        <v>430</v>
      </c>
      <c r="N872" s="216" t="str">
        <f t="shared" si="27"/>
        <v>Rural area (peripheral)</v>
      </c>
      <c r="O872" s="216"/>
      <c r="P872" s="216"/>
      <c r="Q872" s="216"/>
      <c r="R872" s="216"/>
      <c r="S872" s="216"/>
      <c r="T872" s="216"/>
    </row>
    <row r="873" spans="1:20">
      <c r="A873" s="216">
        <v>32523</v>
      </c>
      <c r="B873" s="216">
        <v>3</v>
      </c>
      <c r="C873" s="216" t="str">
        <f t="shared" si="26"/>
        <v>Rural areas / thinly-populated area</v>
      </c>
      <c r="D873" s="216"/>
      <c r="E873" s="216"/>
      <c r="F873" s="216"/>
      <c r="L873" s="216">
        <v>32523</v>
      </c>
      <c r="M873" s="216">
        <v>430</v>
      </c>
      <c r="N873" s="216" t="str">
        <f t="shared" si="27"/>
        <v>Rural area (peripheral)</v>
      </c>
      <c r="O873" s="216"/>
      <c r="P873" s="216"/>
      <c r="Q873" s="216"/>
      <c r="R873" s="216"/>
      <c r="S873" s="216"/>
      <c r="T873" s="216"/>
    </row>
    <row r="874" spans="1:20">
      <c r="A874" s="216">
        <v>32524</v>
      </c>
      <c r="B874" s="216">
        <v>3</v>
      </c>
      <c r="C874" s="216" t="str">
        <f t="shared" si="26"/>
        <v>Rural areas / thinly-populated area</v>
      </c>
      <c r="D874" s="216"/>
      <c r="E874" s="216"/>
      <c r="F874" s="216"/>
      <c r="L874" s="216">
        <v>32524</v>
      </c>
      <c r="M874" s="216">
        <v>420</v>
      </c>
      <c r="N874" s="216" t="str">
        <f t="shared" si="27"/>
        <v>Rural area (intermdiate)</v>
      </c>
      <c r="O874" s="216"/>
      <c r="P874" s="216"/>
      <c r="Q874" s="216"/>
      <c r="R874" s="216"/>
      <c r="S874" s="216"/>
      <c r="T874" s="216"/>
    </row>
    <row r="875" spans="1:20">
      <c r="A875" s="216">
        <v>32525</v>
      </c>
      <c r="B875" s="216">
        <v>3</v>
      </c>
      <c r="C875" s="216" t="str">
        <f t="shared" si="26"/>
        <v>Rural areas / thinly-populated area</v>
      </c>
      <c r="D875" s="216"/>
      <c r="E875" s="216"/>
      <c r="F875" s="216"/>
      <c r="L875" s="216">
        <v>32525</v>
      </c>
      <c r="M875" s="216">
        <v>420</v>
      </c>
      <c r="N875" s="216" t="str">
        <f t="shared" si="27"/>
        <v>Rural area (intermdiate)</v>
      </c>
      <c r="O875" s="216"/>
      <c r="P875" s="216"/>
      <c r="Q875" s="216"/>
      <c r="R875" s="216"/>
      <c r="S875" s="216"/>
      <c r="T875" s="216"/>
    </row>
    <row r="876" spans="1:20">
      <c r="A876" s="216">
        <v>32528</v>
      </c>
      <c r="B876" s="216">
        <v>3</v>
      </c>
      <c r="C876" s="216" t="str">
        <f t="shared" si="26"/>
        <v>Rural areas / thinly-populated area</v>
      </c>
      <c r="D876" s="216"/>
      <c r="E876" s="216"/>
      <c r="F876" s="216"/>
      <c r="L876" s="216">
        <v>32528</v>
      </c>
      <c r="M876" s="216">
        <v>430</v>
      </c>
      <c r="N876" s="216" t="str">
        <f t="shared" si="27"/>
        <v>Rural area (peripheral)</v>
      </c>
      <c r="O876" s="216"/>
      <c r="P876" s="216"/>
      <c r="Q876" s="216"/>
      <c r="R876" s="216"/>
      <c r="S876" s="216">
        <v>1</v>
      </c>
      <c r="T876" s="216"/>
    </row>
    <row r="877" spans="1:20">
      <c r="A877" s="216">
        <v>32529</v>
      </c>
      <c r="B877" s="216">
        <v>3</v>
      </c>
      <c r="C877" s="216" t="str">
        <f t="shared" si="26"/>
        <v>Rural areas / thinly-populated area</v>
      </c>
      <c r="D877" s="216"/>
      <c r="E877" s="216"/>
      <c r="F877" s="216"/>
      <c r="L877" s="216">
        <v>32529</v>
      </c>
      <c r="M877" s="216">
        <v>420</v>
      </c>
      <c r="N877" s="216" t="str">
        <f t="shared" si="27"/>
        <v>Rural area (intermdiate)</v>
      </c>
      <c r="O877" s="216"/>
      <c r="P877" s="216"/>
      <c r="Q877" s="216"/>
      <c r="R877" s="216"/>
      <c r="S877" s="216"/>
      <c r="T877" s="216"/>
    </row>
    <row r="878" spans="1:20">
      <c r="A878" s="216">
        <v>32530</v>
      </c>
      <c r="B878" s="216">
        <v>3</v>
      </c>
      <c r="C878" s="216" t="str">
        <f t="shared" si="26"/>
        <v>Rural areas / thinly-populated area</v>
      </c>
      <c r="D878" s="216"/>
      <c r="E878" s="216"/>
      <c r="F878" s="216"/>
      <c r="L878" s="216">
        <v>32530</v>
      </c>
      <c r="M878" s="216">
        <v>220</v>
      </c>
      <c r="N878" s="216" t="str">
        <f t="shared" si="27"/>
        <v>Regional centres  (intermediate)</v>
      </c>
      <c r="O878" s="216" t="s">
        <v>251</v>
      </c>
      <c r="P878" s="216" t="s">
        <v>252</v>
      </c>
      <c r="Q878" s="216"/>
      <c r="R878" s="216"/>
      <c r="S878" s="216"/>
      <c r="T878" s="216"/>
    </row>
    <row r="879" spans="1:20">
      <c r="A879" s="216">
        <v>40101</v>
      </c>
      <c r="B879" s="216">
        <v>1</v>
      </c>
      <c r="C879" s="216" t="str">
        <f t="shared" si="26"/>
        <v>Cities / densely populated area</v>
      </c>
      <c r="D879" s="216"/>
      <c r="E879" s="216"/>
      <c r="F879" s="216"/>
      <c r="L879" s="216">
        <v>40101</v>
      </c>
      <c r="M879" s="216">
        <v>101</v>
      </c>
      <c r="N879" s="216" t="str">
        <f t="shared" si="27"/>
        <v>Urban centres (large)</v>
      </c>
      <c r="O879" s="216" t="s">
        <v>253</v>
      </c>
      <c r="P879" s="216" t="s">
        <v>254</v>
      </c>
      <c r="Q879" s="216"/>
      <c r="R879" s="216"/>
      <c r="S879" s="216"/>
      <c r="T879" s="216"/>
    </row>
    <row r="880" spans="1:20">
      <c r="A880" s="216">
        <v>40201</v>
      </c>
      <c r="B880" s="216">
        <v>2</v>
      </c>
      <c r="C880" s="216" t="str">
        <f t="shared" si="26"/>
        <v>Towns and suburbs / intermediate density area</v>
      </c>
      <c r="D880" s="216"/>
      <c r="E880" s="216"/>
      <c r="F880" s="216"/>
      <c r="L880" s="216">
        <v>40201</v>
      </c>
      <c r="M880" s="216">
        <v>102</v>
      </c>
      <c r="N880" s="216" t="str">
        <f t="shared" si="27"/>
        <v>Urban centres (intermediate)</v>
      </c>
      <c r="O880" s="216" t="s">
        <v>211</v>
      </c>
      <c r="P880" s="216" t="s">
        <v>212</v>
      </c>
      <c r="Q880" s="216"/>
      <c r="R880" s="216"/>
      <c r="S880" s="216"/>
      <c r="T880" s="216"/>
    </row>
    <row r="881" spans="1:20">
      <c r="A881" s="216">
        <v>40301</v>
      </c>
      <c r="B881" s="216">
        <v>2</v>
      </c>
      <c r="C881" s="216" t="str">
        <f t="shared" si="26"/>
        <v>Towns and suburbs / intermediate density area</v>
      </c>
      <c r="D881" s="216"/>
      <c r="E881" s="216"/>
      <c r="F881" s="216"/>
      <c r="L881" s="216">
        <v>40301</v>
      </c>
      <c r="M881" s="216">
        <v>102</v>
      </c>
      <c r="N881" s="216" t="str">
        <f t="shared" si="27"/>
        <v>Urban centres (intermediate)</v>
      </c>
      <c r="O881" s="216" t="s">
        <v>255</v>
      </c>
      <c r="P881" s="216" t="s">
        <v>256</v>
      </c>
      <c r="Q881" s="216"/>
      <c r="R881" s="216"/>
      <c r="S881" s="216"/>
      <c r="T881" s="216"/>
    </row>
    <row r="882" spans="1:20">
      <c r="A882" s="216">
        <v>40401</v>
      </c>
      <c r="B882" s="216">
        <v>3</v>
      </c>
      <c r="C882" s="216" t="str">
        <f t="shared" si="26"/>
        <v>Rural areas / thinly-populated area</v>
      </c>
      <c r="D882" s="216"/>
      <c r="E882" s="216"/>
      <c r="F882" s="216"/>
      <c r="L882" s="216">
        <v>40401</v>
      </c>
      <c r="M882" s="216">
        <v>410</v>
      </c>
      <c r="N882" s="216" t="str">
        <f t="shared" si="27"/>
        <v>Rural area (central)</v>
      </c>
      <c r="O882" s="216"/>
      <c r="P882" s="216"/>
      <c r="Q882" s="216"/>
      <c r="R882" s="216"/>
      <c r="S882" s="216"/>
      <c r="T882" s="216"/>
    </row>
    <row r="883" spans="1:20">
      <c r="A883" s="216">
        <v>40402</v>
      </c>
      <c r="B883" s="216">
        <v>3</v>
      </c>
      <c r="C883" s="216" t="str">
        <f t="shared" si="26"/>
        <v>Rural areas / thinly-populated area</v>
      </c>
      <c r="D883" s="216"/>
      <c r="E883" s="216"/>
      <c r="F883" s="216"/>
      <c r="L883" s="216">
        <v>40402</v>
      </c>
      <c r="M883" s="216">
        <v>410</v>
      </c>
      <c r="N883" s="216" t="str">
        <f t="shared" si="27"/>
        <v>Rural area (central)</v>
      </c>
      <c r="O883" s="216"/>
      <c r="P883" s="216"/>
      <c r="Q883" s="216"/>
      <c r="R883" s="216"/>
      <c r="S883" s="216">
        <v>1</v>
      </c>
      <c r="T883" s="216"/>
    </row>
    <row r="884" spans="1:20">
      <c r="A884" s="216">
        <v>40403</v>
      </c>
      <c r="B884" s="216">
        <v>3</v>
      </c>
      <c r="C884" s="216" t="str">
        <f t="shared" si="26"/>
        <v>Rural areas / thinly-populated area</v>
      </c>
      <c r="D884" s="216"/>
      <c r="E884" s="216"/>
      <c r="F884" s="216"/>
      <c r="L884" s="216">
        <v>40403</v>
      </c>
      <c r="M884" s="216">
        <v>410</v>
      </c>
      <c r="N884" s="216" t="str">
        <f t="shared" si="27"/>
        <v>Rural area (central)</v>
      </c>
      <c r="O884" s="216"/>
      <c r="P884" s="216"/>
      <c r="Q884" s="216"/>
      <c r="R884" s="216"/>
      <c r="S884" s="216"/>
      <c r="T884" s="216"/>
    </row>
    <row r="885" spans="1:20">
      <c r="A885" s="216">
        <v>40404</v>
      </c>
      <c r="B885" s="216">
        <v>2</v>
      </c>
      <c r="C885" s="216" t="str">
        <f t="shared" si="26"/>
        <v>Towns and suburbs / intermediate density area</v>
      </c>
      <c r="D885" s="216"/>
      <c r="E885" s="216"/>
      <c r="F885" s="216"/>
      <c r="L885" s="216">
        <v>40404</v>
      </c>
      <c r="M885" s="216">
        <v>103</v>
      </c>
      <c r="N885" s="216" t="str">
        <f t="shared" si="27"/>
        <v>Urban centres (small)</v>
      </c>
      <c r="O885" s="216" t="s">
        <v>257</v>
      </c>
      <c r="P885" s="216" t="s">
        <v>258</v>
      </c>
      <c r="Q885" s="216"/>
      <c r="R885" s="216"/>
      <c r="S885" s="216"/>
      <c r="T885" s="216"/>
    </row>
    <row r="886" spans="1:20">
      <c r="A886" s="216">
        <v>40405</v>
      </c>
      <c r="B886" s="216">
        <v>3</v>
      </c>
      <c r="C886" s="216" t="str">
        <f t="shared" si="26"/>
        <v>Rural areas / thinly-populated area</v>
      </c>
      <c r="D886" s="216"/>
      <c r="E886" s="216"/>
      <c r="F886" s="216"/>
      <c r="L886" s="216">
        <v>40405</v>
      </c>
      <c r="M886" s="216">
        <v>310</v>
      </c>
      <c r="N886" s="216" t="str">
        <f t="shared" si="27"/>
        <v>Rural area surrounding centres (central)</v>
      </c>
      <c r="O886" s="216"/>
      <c r="P886" s="216"/>
      <c r="Q886" s="216" t="s">
        <v>257</v>
      </c>
      <c r="R886" s="216" t="s">
        <v>258</v>
      </c>
      <c r="S886" s="216"/>
      <c r="T886" s="216"/>
    </row>
    <row r="887" spans="1:20">
      <c r="A887" s="216">
        <v>40406</v>
      </c>
      <c r="B887" s="216">
        <v>3</v>
      </c>
      <c r="C887" s="216" t="str">
        <f t="shared" si="26"/>
        <v>Rural areas / thinly-populated area</v>
      </c>
      <c r="D887" s="216"/>
      <c r="E887" s="216"/>
      <c r="F887" s="216"/>
      <c r="L887" s="216">
        <v>40406</v>
      </c>
      <c r="M887" s="216">
        <v>410</v>
      </c>
      <c r="N887" s="216" t="str">
        <f t="shared" si="27"/>
        <v>Rural area (central)</v>
      </c>
      <c r="O887" s="216"/>
      <c r="P887" s="216"/>
      <c r="Q887" s="216"/>
      <c r="R887" s="216"/>
      <c r="S887" s="216"/>
      <c r="T887" s="216"/>
    </row>
    <row r="888" spans="1:20">
      <c r="A888" s="216">
        <v>40407</v>
      </c>
      <c r="B888" s="216">
        <v>3</v>
      </c>
      <c r="C888" s="216" t="str">
        <f t="shared" si="26"/>
        <v>Rural areas / thinly-populated area</v>
      </c>
      <c r="D888" s="216"/>
      <c r="E888" s="216"/>
      <c r="F888" s="216"/>
      <c r="L888" s="216">
        <v>40407</v>
      </c>
      <c r="M888" s="216">
        <v>410</v>
      </c>
      <c r="N888" s="216" t="str">
        <f t="shared" si="27"/>
        <v>Rural area (central)</v>
      </c>
      <c r="O888" s="216"/>
      <c r="P888" s="216"/>
      <c r="Q888" s="216"/>
      <c r="R888" s="216"/>
      <c r="S888" s="216"/>
      <c r="T888" s="216"/>
    </row>
    <row r="889" spans="1:20">
      <c r="A889" s="216">
        <v>40408</v>
      </c>
      <c r="B889" s="216">
        <v>3</v>
      </c>
      <c r="C889" s="216" t="str">
        <f t="shared" si="26"/>
        <v>Rural areas / thinly-populated area</v>
      </c>
      <c r="D889" s="216"/>
      <c r="E889" s="216"/>
      <c r="F889" s="216"/>
      <c r="L889" s="216">
        <v>40408</v>
      </c>
      <c r="M889" s="216">
        <v>410</v>
      </c>
      <c r="N889" s="216" t="str">
        <f t="shared" si="27"/>
        <v>Rural area (central)</v>
      </c>
      <c r="O889" s="216"/>
      <c r="P889" s="216"/>
      <c r="Q889" s="216"/>
      <c r="R889" s="216"/>
      <c r="S889" s="216"/>
      <c r="T889" s="216"/>
    </row>
    <row r="890" spans="1:20">
      <c r="A890" s="216">
        <v>40409</v>
      </c>
      <c r="B890" s="216">
        <v>3</v>
      </c>
      <c r="C890" s="216" t="str">
        <f t="shared" si="26"/>
        <v>Rural areas / thinly-populated area</v>
      </c>
      <c r="D890" s="216"/>
      <c r="E890" s="216"/>
      <c r="F890" s="216"/>
      <c r="L890" s="216">
        <v>40409</v>
      </c>
      <c r="M890" s="216">
        <v>410</v>
      </c>
      <c r="N890" s="216" t="str">
        <f t="shared" si="27"/>
        <v>Rural area (central)</v>
      </c>
      <c r="O890" s="216"/>
      <c r="P890" s="216"/>
      <c r="Q890" s="216"/>
      <c r="R890" s="216"/>
      <c r="S890" s="216"/>
      <c r="T890" s="216"/>
    </row>
    <row r="891" spans="1:20">
      <c r="A891" s="216">
        <v>40410</v>
      </c>
      <c r="B891" s="216">
        <v>3</v>
      </c>
      <c r="C891" s="216" t="str">
        <f t="shared" si="26"/>
        <v>Rural areas / thinly-populated area</v>
      </c>
      <c r="D891" s="216"/>
      <c r="E891" s="216"/>
      <c r="F891" s="216"/>
      <c r="L891" s="216">
        <v>40410</v>
      </c>
      <c r="M891" s="216">
        <v>410</v>
      </c>
      <c r="N891" s="216" t="str">
        <f t="shared" si="27"/>
        <v>Rural area (central)</v>
      </c>
      <c r="O891" s="216"/>
      <c r="P891" s="216"/>
      <c r="Q891" s="216"/>
      <c r="R891" s="216"/>
      <c r="S891" s="216"/>
      <c r="T891" s="216"/>
    </row>
    <row r="892" spans="1:20">
      <c r="A892" s="216">
        <v>40411</v>
      </c>
      <c r="B892" s="216">
        <v>3</v>
      </c>
      <c r="C892" s="216" t="str">
        <f t="shared" si="26"/>
        <v>Rural areas / thinly-populated area</v>
      </c>
      <c r="D892" s="216"/>
      <c r="E892" s="216"/>
      <c r="F892" s="216"/>
      <c r="L892" s="216">
        <v>40411</v>
      </c>
      <c r="M892" s="216">
        <v>410</v>
      </c>
      <c r="N892" s="216" t="str">
        <f t="shared" si="27"/>
        <v>Rural area (central)</v>
      </c>
      <c r="O892" s="216"/>
      <c r="P892" s="216"/>
      <c r="Q892" s="216"/>
      <c r="R892" s="216"/>
      <c r="S892" s="216"/>
      <c r="T892" s="216"/>
    </row>
    <row r="893" spans="1:20">
      <c r="A893" s="216">
        <v>40412</v>
      </c>
      <c r="B893" s="216">
        <v>3</v>
      </c>
      <c r="C893" s="216" t="str">
        <f t="shared" si="26"/>
        <v>Rural areas / thinly-populated area</v>
      </c>
      <c r="D893" s="216"/>
      <c r="E893" s="216"/>
      <c r="F893" s="216"/>
      <c r="L893" s="216">
        <v>40412</v>
      </c>
      <c r="M893" s="216">
        <v>410</v>
      </c>
      <c r="N893" s="216" t="str">
        <f t="shared" si="27"/>
        <v>Rural area (central)</v>
      </c>
      <c r="O893" s="216"/>
      <c r="P893" s="216"/>
      <c r="Q893" s="216"/>
      <c r="R893" s="216"/>
      <c r="S893" s="216"/>
      <c r="T893" s="216"/>
    </row>
    <row r="894" spans="1:20">
      <c r="A894" s="216">
        <v>40413</v>
      </c>
      <c r="B894" s="216">
        <v>3</v>
      </c>
      <c r="C894" s="216" t="str">
        <f t="shared" si="26"/>
        <v>Rural areas / thinly-populated area</v>
      </c>
      <c r="D894" s="216"/>
      <c r="E894" s="216"/>
      <c r="F894" s="216"/>
      <c r="L894" s="216">
        <v>40413</v>
      </c>
      <c r="M894" s="216">
        <v>410</v>
      </c>
      <c r="N894" s="216" t="str">
        <f t="shared" si="27"/>
        <v>Rural area (central)</v>
      </c>
      <c r="O894" s="216"/>
      <c r="P894" s="216"/>
      <c r="Q894" s="216"/>
      <c r="R894" s="216"/>
      <c r="S894" s="216"/>
      <c r="T894" s="216"/>
    </row>
    <row r="895" spans="1:20">
      <c r="A895" s="216">
        <v>40414</v>
      </c>
      <c r="B895" s="216">
        <v>3</v>
      </c>
      <c r="C895" s="216" t="str">
        <f t="shared" si="26"/>
        <v>Rural areas / thinly-populated area</v>
      </c>
      <c r="D895" s="216"/>
      <c r="E895" s="216"/>
      <c r="F895" s="216"/>
      <c r="L895" s="216">
        <v>40414</v>
      </c>
      <c r="M895" s="216">
        <v>410</v>
      </c>
      <c r="N895" s="216" t="str">
        <f t="shared" si="27"/>
        <v>Rural area (central)</v>
      </c>
      <c r="O895" s="216"/>
      <c r="P895" s="216"/>
      <c r="Q895" s="216"/>
      <c r="R895" s="216"/>
      <c r="S895" s="216"/>
      <c r="T895" s="216"/>
    </row>
    <row r="896" spans="1:20">
      <c r="A896" s="216">
        <v>40415</v>
      </c>
      <c r="B896" s="216">
        <v>3</v>
      </c>
      <c r="C896" s="216" t="str">
        <f t="shared" si="26"/>
        <v>Rural areas / thinly-populated area</v>
      </c>
      <c r="D896" s="216"/>
      <c r="E896" s="216"/>
      <c r="F896" s="216"/>
      <c r="L896" s="216">
        <v>40415</v>
      </c>
      <c r="M896" s="216">
        <v>410</v>
      </c>
      <c r="N896" s="216" t="str">
        <f t="shared" si="27"/>
        <v>Rural area (central)</v>
      </c>
      <c r="O896" s="216"/>
      <c r="P896" s="216"/>
      <c r="Q896" s="216"/>
      <c r="R896" s="216"/>
      <c r="S896" s="216"/>
      <c r="T896" s="216"/>
    </row>
    <row r="897" spans="1:20">
      <c r="A897" s="216">
        <v>40416</v>
      </c>
      <c r="B897" s="216">
        <v>3</v>
      </c>
      <c r="C897" s="216" t="str">
        <f t="shared" si="26"/>
        <v>Rural areas / thinly-populated area</v>
      </c>
      <c r="D897" s="216"/>
      <c r="E897" s="216"/>
      <c r="F897" s="216"/>
      <c r="L897" s="216">
        <v>40416</v>
      </c>
      <c r="M897" s="216">
        <v>410</v>
      </c>
      <c r="N897" s="216" t="str">
        <f t="shared" si="27"/>
        <v>Rural area (central)</v>
      </c>
      <c r="O897" s="216"/>
      <c r="P897" s="216"/>
      <c r="Q897" s="216"/>
      <c r="R897" s="216"/>
      <c r="S897" s="216"/>
      <c r="T897" s="216"/>
    </row>
    <row r="898" spans="1:20">
      <c r="A898" s="216">
        <v>40417</v>
      </c>
      <c r="B898" s="216">
        <v>3</v>
      </c>
      <c r="C898" s="216" t="str">
        <f t="shared" si="26"/>
        <v>Rural areas / thinly-populated area</v>
      </c>
      <c r="D898" s="216"/>
      <c r="E898" s="216"/>
      <c r="F898" s="216"/>
      <c r="L898" s="216">
        <v>40417</v>
      </c>
      <c r="M898" s="216">
        <v>410</v>
      </c>
      <c r="N898" s="216" t="str">
        <f t="shared" si="27"/>
        <v>Rural area (central)</v>
      </c>
      <c r="O898" s="216"/>
      <c r="P898" s="216"/>
      <c r="Q898" s="216"/>
      <c r="R898" s="216"/>
      <c r="S898" s="216"/>
      <c r="T898" s="216"/>
    </row>
    <row r="899" spans="1:20">
      <c r="A899" s="216">
        <v>40418</v>
      </c>
      <c r="B899" s="216">
        <v>3</v>
      </c>
      <c r="C899" s="216" t="str">
        <f t="shared" si="26"/>
        <v>Rural areas / thinly-populated area</v>
      </c>
      <c r="D899" s="216"/>
      <c r="E899" s="216"/>
      <c r="F899" s="216"/>
      <c r="L899" s="216">
        <v>40418</v>
      </c>
      <c r="M899" s="216">
        <v>410</v>
      </c>
      <c r="N899" s="216" t="str">
        <f t="shared" si="27"/>
        <v>Rural area (central)</v>
      </c>
      <c r="O899" s="216"/>
      <c r="P899" s="216"/>
      <c r="Q899" s="216"/>
      <c r="R899" s="216"/>
      <c r="S899" s="216"/>
      <c r="T899" s="216"/>
    </row>
    <row r="900" spans="1:20">
      <c r="A900" s="216">
        <v>40419</v>
      </c>
      <c r="B900" s="216">
        <v>3</v>
      </c>
      <c r="C900" s="216" t="str">
        <f t="shared" ref="C900:C963" si="28">VLOOKUP(B900,$F$3:$G$5,2)</f>
        <v>Rural areas / thinly-populated area</v>
      </c>
      <c r="D900" s="216"/>
      <c r="E900" s="216"/>
      <c r="F900" s="216"/>
      <c r="L900" s="216">
        <v>40419</v>
      </c>
      <c r="M900" s="216">
        <v>410</v>
      </c>
      <c r="N900" s="216" t="str">
        <f t="shared" ref="N900:N963" si="29">VLOOKUP(M900,$U$3:$V$13,2)</f>
        <v>Rural area (central)</v>
      </c>
      <c r="O900" s="216"/>
      <c r="P900" s="216"/>
      <c r="Q900" s="216"/>
      <c r="R900" s="216"/>
      <c r="S900" s="216"/>
      <c r="T900" s="216"/>
    </row>
    <row r="901" spans="1:20">
      <c r="A901" s="216">
        <v>40420</v>
      </c>
      <c r="B901" s="216">
        <v>3</v>
      </c>
      <c r="C901" s="216" t="str">
        <f t="shared" si="28"/>
        <v>Rural areas / thinly-populated area</v>
      </c>
      <c r="D901" s="216"/>
      <c r="E901" s="216"/>
      <c r="F901" s="216"/>
      <c r="L901" s="216">
        <v>40420</v>
      </c>
      <c r="M901" s="216">
        <v>410</v>
      </c>
      <c r="N901" s="216" t="str">
        <f t="shared" si="29"/>
        <v>Rural area (central)</v>
      </c>
      <c r="O901" s="216"/>
      <c r="P901" s="216"/>
      <c r="Q901" s="216"/>
      <c r="R901" s="216"/>
      <c r="S901" s="216"/>
      <c r="T901" s="216"/>
    </row>
    <row r="902" spans="1:20">
      <c r="A902" s="216">
        <v>40421</v>
      </c>
      <c r="B902" s="216">
        <v>2</v>
      </c>
      <c r="C902" s="216" t="str">
        <f t="shared" si="28"/>
        <v>Towns and suburbs / intermediate density area</v>
      </c>
      <c r="D902" s="216"/>
      <c r="E902" s="216"/>
      <c r="F902" s="216"/>
      <c r="L902" s="216">
        <v>40421</v>
      </c>
      <c r="M902" s="216">
        <v>103</v>
      </c>
      <c r="N902" s="216" t="str">
        <f t="shared" si="29"/>
        <v>Urban centres (small)</v>
      </c>
      <c r="O902" s="216" t="s">
        <v>259</v>
      </c>
      <c r="P902" s="216" t="s">
        <v>260</v>
      </c>
      <c r="Q902" s="216"/>
      <c r="R902" s="216"/>
      <c r="S902" s="216"/>
      <c r="T902" s="216"/>
    </row>
    <row r="903" spans="1:20">
      <c r="A903" s="216">
        <v>40422</v>
      </c>
      <c r="B903" s="216">
        <v>3</v>
      </c>
      <c r="C903" s="216" t="str">
        <f t="shared" si="28"/>
        <v>Rural areas / thinly-populated area</v>
      </c>
      <c r="D903" s="216"/>
      <c r="E903" s="216"/>
      <c r="F903" s="216"/>
      <c r="L903" s="216">
        <v>40422</v>
      </c>
      <c r="M903" s="216">
        <v>410</v>
      </c>
      <c r="N903" s="216" t="str">
        <f t="shared" si="29"/>
        <v>Rural area (central)</v>
      </c>
      <c r="O903" s="216"/>
      <c r="P903" s="216"/>
      <c r="Q903" s="216"/>
      <c r="R903" s="216"/>
      <c r="S903" s="216"/>
      <c r="T903" s="216"/>
    </row>
    <row r="904" spans="1:20">
      <c r="A904" s="216">
        <v>40423</v>
      </c>
      <c r="B904" s="216">
        <v>3</v>
      </c>
      <c r="C904" s="216" t="str">
        <f t="shared" si="28"/>
        <v>Rural areas / thinly-populated area</v>
      </c>
      <c r="D904" s="216"/>
      <c r="E904" s="216"/>
      <c r="F904" s="216"/>
      <c r="L904" s="216">
        <v>40423</v>
      </c>
      <c r="M904" s="216">
        <v>310</v>
      </c>
      <c r="N904" s="216" t="str">
        <f t="shared" si="29"/>
        <v>Rural area surrounding centres (central)</v>
      </c>
      <c r="O904" s="216"/>
      <c r="P904" s="216"/>
      <c r="Q904" s="216" t="s">
        <v>257</v>
      </c>
      <c r="R904" s="216" t="s">
        <v>258</v>
      </c>
      <c r="S904" s="216"/>
      <c r="T904" s="216"/>
    </row>
    <row r="905" spans="1:20">
      <c r="A905" s="216">
        <v>40424</v>
      </c>
      <c r="B905" s="216">
        <v>3</v>
      </c>
      <c r="C905" s="216" t="str">
        <f t="shared" si="28"/>
        <v>Rural areas / thinly-populated area</v>
      </c>
      <c r="D905" s="216"/>
      <c r="E905" s="216"/>
      <c r="F905" s="216"/>
      <c r="L905" s="216">
        <v>40424</v>
      </c>
      <c r="M905" s="216">
        <v>410</v>
      </c>
      <c r="N905" s="216" t="str">
        <f t="shared" si="29"/>
        <v>Rural area (central)</v>
      </c>
      <c r="O905" s="216"/>
      <c r="P905" s="216"/>
      <c r="Q905" s="216"/>
      <c r="R905" s="216"/>
      <c r="S905" s="216"/>
      <c r="T905" s="216"/>
    </row>
    <row r="906" spans="1:20">
      <c r="A906" s="216">
        <v>40425</v>
      </c>
      <c r="B906" s="216">
        <v>3</v>
      </c>
      <c r="C906" s="216" t="str">
        <f t="shared" si="28"/>
        <v>Rural areas / thinly-populated area</v>
      </c>
      <c r="D906" s="216"/>
      <c r="E906" s="216"/>
      <c r="F906" s="216"/>
      <c r="L906" s="216">
        <v>40425</v>
      </c>
      <c r="M906" s="216">
        <v>410</v>
      </c>
      <c r="N906" s="216" t="str">
        <f t="shared" si="29"/>
        <v>Rural area (central)</v>
      </c>
      <c r="O906" s="216"/>
      <c r="P906" s="216"/>
      <c r="Q906" s="216"/>
      <c r="R906" s="216"/>
      <c r="S906" s="216"/>
      <c r="T906" s="216"/>
    </row>
    <row r="907" spans="1:20">
      <c r="A907" s="216">
        <v>40426</v>
      </c>
      <c r="B907" s="216">
        <v>2</v>
      </c>
      <c r="C907" s="216" t="str">
        <f t="shared" si="28"/>
        <v>Towns and suburbs / intermediate density area</v>
      </c>
      <c r="D907" s="216"/>
      <c r="E907" s="216"/>
      <c r="F907" s="216"/>
      <c r="L907" s="216">
        <v>40426</v>
      </c>
      <c r="M907" s="216">
        <v>103</v>
      </c>
      <c r="N907" s="216" t="str">
        <f t="shared" si="29"/>
        <v>Urban centres (small)</v>
      </c>
      <c r="O907" s="216" t="s">
        <v>259</v>
      </c>
      <c r="P907" s="216" t="s">
        <v>260</v>
      </c>
      <c r="Q907" s="216"/>
      <c r="R907" s="216"/>
      <c r="S907" s="216"/>
      <c r="T907" s="216"/>
    </row>
    <row r="908" spans="1:20">
      <c r="A908" s="216">
        <v>40427</v>
      </c>
      <c r="B908" s="216">
        <v>3</v>
      </c>
      <c r="C908" s="216" t="str">
        <f t="shared" si="28"/>
        <v>Rural areas / thinly-populated area</v>
      </c>
      <c r="D908" s="216"/>
      <c r="E908" s="216"/>
      <c r="F908" s="216"/>
      <c r="L908" s="216">
        <v>40427</v>
      </c>
      <c r="M908" s="216">
        <v>310</v>
      </c>
      <c r="N908" s="216" t="str">
        <f t="shared" si="29"/>
        <v>Rural area surrounding centres (central)</v>
      </c>
      <c r="O908" s="216"/>
      <c r="P908" s="216"/>
      <c r="Q908" s="216" t="s">
        <v>257</v>
      </c>
      <c r="R908" s="216" t="s">
        <v>258</v>
      </c>
      <c r="S908" s="216"/>
      <c r="T908" s="216"/>
    </row>
    <row r="909" spans="1:20">
      <c r="A909" s="216">
        <v>40428</v>
      </c>
      <c r="B909" s="216">
        <v>3</v>
      </c>
      <c r="C909" s="216" t="str">
        <f t="shared" si="28"/>
        <v>Rural areas / thinly-populated area</v>
      </c>
      <c r="D909" s="216"/>
      <c r="E909" s="216"/>
      <c r="F909" s="216"/>
      <c r="L909" s="216">
        <v>40428</v>
      </c>
      <c r="M909" s="216">
        <v>420</v>
      </c>
      <c r="N909" s="216" t="str">
        <f t="shared" si="29"/>
        <v>Rural area (intermdiate)</v>
      </c>
      <c r="O909" s="216"/>
      <c r="P909" s="216"/>
      <c r="Q909" s="216"/>
      <c r="R909" s="216"/>
      <c r="S909" s="216"/>
      <c r="T909" s="216"/>
    </row>
    <row r="910" spans="1:20">
      <c r="A910" s="216">
        <v>40429</v>
      </c>
      <c r="B910" s="216">
        <v>3</v>
      </c>
      <c r="C910" s="216" t="str">
        <f t="shared" si="28"/>
        <v>Rural areas / thinly-populated area</v>
      </c>
      <c r="D910" s="216"/>
      <c r="E910" s="216"/>
      <c r="F910" s="216"/>
      <c r="L910" s="216">
        <v>40429</v>
      </c>
      <c r="M910" s="216">
        <v>410</v>
      </c>
      <c r="N910" s="216" t="str">
        <f t="shared" si="29"/>
        <v>Rural area (central)</v>
      </c>
      <c r="O910" s="216"/>
      <c r="P910" s="216"/>
      <c r="Q910" s="216"/>
      <c r="R910" s="216"/>
      <c r="S910" s="216"/>
      <c r="T910" s="216"/>
    </row>
    <row r="911" spans="1:20">
      <c r="A911" s="216">
        <v>40430</v>
      </c>
      <c r="B911" s="216">
        <v>3</v>
      </c>
      <c r="C911" s="216" t="str">
        <f t="shared" si="28"/>
        <v>Rural areas / thinly-populated area</v>
      </c>
      <c r="D911" s="216"/>
      <c r="E911" s="216"/>
      <c r="F911" s="216"/>
      <c r="L911" s="216">
        <v>40430</v>
      </c>
      <c r="M911" s="216">
        <v>410</v>
      </c>
      <c r="N911" s="216" t="str">
        <f t="shared" si="29"/>
        <v>Rural area (central)</v>
      </c>
      <c r="O911" s="216"/>
      <c r="P911" s="216"/>
      <c r="Q911" s="216"/>
      <c r="R911" s="216"/>
      <c r="S911" s="216"/>
      <c r="T911" s="216"/>
    </row>
    <row r="912" spans="1:20">
      <c r="A912" s="216">
        <v>40431</v>
      </c>
      <c r="B912" s="216">
        <v>2</v>
      </c>
      <c r="C912" s="216" t="str">
        <f t="shared" si="28"/>
        <v>Towns and suburbs / intermediate density area</v>
      </c>
      <c r="D912" s="216"/>
      <c r="E912" s="216"/>
      <c r="F912" s="216"/>
      <c r="L912" s="216">
        <v>40431</v>
      </c>
      <c r="M912" s="216">
        <v>410</v>
      </c>
      <c r="N912" s="216" t="str">
        <f t="shared" si="29"/>
        <v>Rural area (central)</v>
      </c>
      <c r="O912" s="216"/>
      <c r="P912" s="216"/>
      <c r="Q912" s="216"/>
      <c r="R912" s="216"/>
      <c r="S912" s="216"/>
      <c r="T912" s="216"/>
    </row>
    <row r="913" spans="1:20">
      <c r="A913" s="216">
        <v>40432</v>
      </c>
      <c r="B913" s="216">
        <v>3</v>
      </c>
      <c r="C913" s="216" t="str">
        <f t="shared" si="28"/>
        <v>Rural areas / thinly-populated area</v>
      </c>
      <c r="D913" s="216"/>
      <c r="E913" s="216"/>
      <c r="F913" s="216"/>
      <c r="L913" s="216">
        <v>40432</v>
      </c>
      <c r="M913" s="216">
        <v>410</v>
      </c>
      <c r="N913" s="216" t="str">
        <f t="shared" si="29"/>
        <v>Rural area (central)</v>
      </c>
      <c r="O913" s="216"/>
      <c r="P913" s="216"/>
      <c r="Q913" s="216"/>
      <c r="R913" s="216"/>
      <c r="S913" s="216"/>
      <c r="T913" s="216"/>
    </row>
    <row r="914" spans="1:20">
      <c r="A914" s="216">
        <v>40433</v>
      </c>
      <c r="B914" s="216">
        <v>3</v>
      </c>
      <c r="C914" s="216" t="str">
        <f t="shared" si="28"/>
        <v>Rural areas / thinly-populated area</v>
      </c>
      <c r="D914" s="216"/>
      <c r="E914" s="216"/>
      <c r="F914" s="216"/>
      <c r="L914" s="216">
        <v>40433</v>
      </c>
      <c r="M914" s="216">
        <v>410</v>
      </c>
      <c r="N914" s="216" t="str">
        <f t="shared" si="29"/>
        <v>Rural area (central)</v>
      </c>
      <c r="O914" s="216"/>
      <c r="P914" s="216"/>
      <c r="Q914" s="216"/>
      <c r="R914" s="216"/>
      <c r="S914" s="216"/>
      <c r="T914" s="216"/>
    </row>
    <row r="915" spans="1:20">
      <c r="A915" s="216">
        <v>40434</v>
      </c>
      <c r="B915" s="216">
        <v>3</v>
      </c>
      <c r="C915" s="216" t="str">
        <f t="shared" si="28"/>
        <v>Rural areas / thinly-populated area</v>
      </c>
      <c r="D915" s="216"/>
      <c r="E915" s="216"/>
      <c r="F915" s="216"/>
      <c r="L915" s="216">
        <v>40434</v>
      </c>
      <c r="M915" s="216">
        <v>410</v>
      </c>
      <c r="N915" s="216" t="str">
        <f t="shared" si="29"/>
        <v>Rural area (central)</v>
      </c>
      <c r="O915" s="216"/>
      <c r="P915" s="216"/>
      <c r="Q915" s="216"/>
      <c r="R915" s="216"/>
      <c r="S915" s="216"/>
      <c r="T915" s="216"/>
    </row>
    <row r="916" spans="1:20">
      <c r="A916" s="216">
        <v>40435</v>
      </c>
      <c r="B916" s="216">
        <v>3</v>
      </c>
      <c r="C916" s="216" t="str">
        <f t="shared" si="28"/>
        <v>Rural areas / thinly-populated area</v>
      </c>
      <c r="D916" s="216"/>
      <c r="E916" s="216"/>
      <c r="F916" s="216"/>
      <c r="L916" s="216">
        <v>40435</v>
      </c>
      <c r="M916" s="216">
        <v>410</v>
      </c>
      <c r="N916" s="216" t="str">
        <f t="shared" si="29"/>
        <v>Rural area (central)</v>
      </c>
      <c r="O916" s="216"/>
      <c r="P916" s="216"/>
      <c r="Q916" s="216"/>
      <c r="R916" s="216"/>
      <c r="S916" s="216"/>
      <c r="T916" s="216"/>
    </row>
    <row r="917" spans="1:20">
      <c r="A917" s="216">
        <v>40436</v>
      </c>
      <c r="B917" s="216">
        <v>3</v>
      </c>
      <c r="C917" s="216" t="str">
        <f t="shared" si="28"/>
        <v>Rural areas / thinly-populated area</v>
      </c>
      <c r="D917" s="216"/>
      <c r="E917" s="216"/>
      <c r="F917" s="216"/>
      <c r="L917" s="216">
        <v>40436</v>
      </c>
      <c r="M917" s="216">
        <v>410</v>
      </c>
      <c r="N917" s="216" t="str">
        <f t="shared" si="29"/>
        <v>Rural area (central)</v>
      </c>
      <c r="O917" s="216"/>
      <c r="P917" s="216"/>
      <c r="Q917" s="216"/>
      <c r="R917" s="216"/>
      <c r="S917" s="216"/>
      <c r="T917" s="216"/>
    </row>
    <row r="918" spans="1:20">
      <c r="A918" s="216">
        <v>40437</v>
      </c>
      <c r="B918" s="216">
        <v>3</v>
      </c>
      <c r="C918" s="216" t="str">
        <f t="shared" si="28"/>
        <v>Rural areas / thinly-populated area</v>
      </c>
      <c r="D918" s="216"/>
      <c r="E918" s="216"/>
      <c r="F918" s="216"/>
      <c r="L918" s="216">
        <v>40437</v>
      </c>
      <c r="M918" s="216">
        <v>420</v>
      </c>
      <c r="N918" s="216" t="str">
        <f t="shared" si="29"/>
        <v>Rural area (intermdiate)</v>
      </c>
      <c r="O918" s="216"/>
      <c r="P918" s="216"/>
      <c r="Q918" s="216"/>
      <c r="R918" s="216"/>
      <c r="S918" s="216"/>
      <c r="T918" s="216"/>
    </row>
    <row r="919" spans="1:20">
      <c r="A919" s="216">
        <v>40438</v>
      </c>
      <c r="B919" s="216">
        <v>3</v>
      </c>
      <c r="C919" s="216" t="str">
        <f t="shared" si="28"/>
        <v>Rural areas / thinly-populated area</v>
      </c>
      <c r="D919" s="216"/>
      <c r="E919" s="216"/>
      <c r="F919" s="216"/>
      <c r="L919" s="216">
        <v>40438</v>
      </c>
      <c r="M919" s="216">
        <v>310</v>
      </c>
      <c r="N919" s="216" t="str">
        <f t="shared" si="29"/>
        <v>Rural area surrounding centres (central)</v>
      </c>
      <c r="O919" s="216"/>
      <c r="P919" s="216"/>
      <c r="Q919" s="216" t="s">
        <v>257</v>
      </c>
      <c r="R919" s="216" t="s">
        <v>258</v>
      </c>
      <c r="S919" s="216"/>
      <c r="T919" s="216"/>
    </row>
    <row r="920" spans="1:20">
      <c r="A920" s="216">
        <v>40439</v>
      </c>
      <c r="B920" s="216">
        <v>3</v>
      </c>
      <c r="C920" s="216" t="str">
        <f t="shared" si="28"/>
        <v>Rural areas / thinly-populated area</v>
      </c>
      <c r="D920" s="216"/>
      <c r="E920" s="216"/>
      <c r="F920" s="216"/>
      <c r="L920" s="216">
        <v>40439</v>
      </c>
      <c r="M920" s="216">
        <v>430</v>
      </c>
      <c r="N920" s="216" t="str">
        <f t="shared" si="29"/>
        <v>Rural area (peripheral)</v>
      </c>
      <c r="O920" s="216"/>
      <c r="P920" s="216"/>
      <c r="Q920" s="216"/>
      <c r="R920" s="216"/>
      <c r="S920" s="216"/>
      <c r="T920" s="216"/>
    </row>
    <row r="921" spans="1:20">
      <c r="A921" s="216">
        <v>40440</v>
      </c>
      <c r="B921" s="216">
        <v>3</v>
      </c>
      <c r="C921" s="216" t="str">
        <f t="shared" si="28"/>
        <v>Rural areas / thinly-populated area</v>
      </c>
      <c r="D921" s="216"/>
      <c r="E921" s="216"/>
      <c r="F921" s="216"/>
      <c r="L921" s="216">
        <v>40440</v>
      </c>
      <c r="M921" s="216">
        <v>410</v>
      </c>
      <c r="N921" s="216" t="str">
        <f t="shared" si="29"/>
        <v>Rural area (central)</v>
      </c>
      <c r="O921" s="216"/>
      <c r="P921" s="216"/>
      <c r="Q921" s="216"/>
      <c r="R921" s="216"/>
      <c r="S921" s="216"/>
      <c r="T921" s="216"/>
    </row>
    <row r="922" spans="1:20">
      <c r="A922" s="216">
        <v>40441</v>
      </c>
      <c r="B922" s="216">
        <v>2</v>
      </c>
      <c r="C922" s="216" t="str">
        <f t="shared" si="28"/>
        <v>Towns and suburbs / intermediate density area</v>
      </c>
      <c r="D922" s="216"/>
      <c r="E922" s="216"/>
      <c r="F922" s="216"/>
      <c r="L922" s="216">
        <v>40441</v>
      </c>
      <c r="M922" s="216">
        <v>103</v>
      </c>
      <c r="N922" s="216" t="str">
        <f t="shared" si="29"/>
        <v>Urban centres (small)</v>
      </c>
      <c r="O922" s="216" t="s">
        <v>259</v>
      </c>
      <c r="P922" s="216" t="s">
        <v>260</v>
      </c>
      <c r="Q922" s="216"/>
      <c r="R922" s="216"/>
      <c r="S922" s="216"/>
      <c r="T922" s="216"/>
    </row>
    <row r="923" spans="1:20">
      <c r="A923" s="216">
        <v>40442</v>
      </c>
      <c r="B923" s="216">
        <v>3</v>
      </c>
      <c r="C923" s="216" t="str">
        <f t="shared" si="28"/>
        <v>Rural areas / thinly-populated area</v>
      </c>
      <c r="D923" s="216"/>
      <c r="E923" s="216"/>
      <c r="F923" s="216"/>
      <c r="L923" s="216">
        <v>40442</v>
      </c>
      <c r="M923" s="216">
        <v>410</v>
      </c>
      <c r="N923" s="216" t="str">
        <f t="shared" si="29"/>
        <v>Rural area (central)</v>
      </c>
      <c r="O923" s="216"/>
      <c r="P923" s="216"/>
      <c r="Q923" s="216"/>
      <c r="R923" s="216"/>
      <c r="S923" s="216"/>
      <c r="T923" s="216"/>
    </row>
    <row r="924" spans="1:20">
      <c r="A924" s="216">
        <v>40443</v>
      </c>
      <c r="B924" s="216">
        <v>3</v>
      </c>
      <c r="C924" s="216" t="str">
        <f t="shared" si="28"/>
        <v>Rural areas / thinly-populated area</v>
      </c>
      <c r="D924" s="216"/>
      <c r="E924" s="216"/>
      <c r="F924" s="216"/>
      <c r="L924" s="216">
        <v>40443</v>
      </c>
      <c r="M924" s="216">
        <v>430</v>
      </c>
      <c r="N924" s="216" t="str">
        <f t="shared" si="29"/>
        <v>Rural area (peripheral)</v>
      </c>
      <c r="O924" s="216"/>
      <c r="P924" s="216"/>
      <c r="Q924" s="216"/>
      <c r="R924" s="216"/>
      <c r="S924" s="216"/>
      <c r="T924" s="216"/>
    </row>
    <row r="925" spans="1:20">
      <c r="A925" s="216">
        <v>40444</v>
      </c>
      <c r="B925" s="216">
        <v>3</v>
      </c>
      <c r="C925" s="216" t="str">
        <f t="shared" si="28"/>
        <v>Rural areas / thinly-populated area</v>
      </c>
      <c r="D925" s="216"/>
      <c r="E925" s="216"/>
      <c r="F925" s="216"/>
      <c r="L925" s="216">
        <v>40444</v>
      </c>
      <c r="M925" s="216">
        <v>410</v>
      </c>
      <c r="N925" s="216" t="str">
        <f t="shared" si="29"/>
        <v>Rural area (central)</v>
      </c>
      <c r="O925" s="216"/>
      <c r="P925" s="216"/>
      <c r="Q925" s="216"/>
      <c r="R925" s="216"/>
      <c r="S925" s="216"/>
      <c r="T925" s="216"/>
    </row>
    <row r="926" spans="1:20">
      <c r="A926" s="216">
        <v>40445</v>
      </c>
      <c r="B926" s="216">
        <v>3</v>
      </c>
      <c r="C926" s="216" t="str">
        <f t="shared" si="28"/>
        <v>Rural areas / thinly-populated area</v>
      </c>
      <c r="D926" s="216"/>
      <c r="E926" s="216"/>
      <c r="F926" s="216"/>
      <c r="L926" s="216">
        <v>40445</v>
      </c>
      <c r="M926" s="216">
        <v>410</v>
      </c>
      <c r="N926" s="216" t="str">
        <f t="shared" si="29"/>
        <v>Rural area (central)</v>
      </c>
      <c r="O926" s="216"/>
      <c r="P926" s="216"/>
      <c r="Q926" s="216"/>
      <c r="R926" s="216"/>
      <c r="S926" s="216"/>
      <c r="T926" s="216"/>
    </row>
    <row r="927" spans="1:20">
      <c r="A927" s="216">
        <v>40446</v>
      </c>
      <c r="B927" s="216">
        <v>3</v>
      </c>
      <c r="C927" s="216" t="str">
        <f t="shared" si="28"/>
        <v>Rural areas / thinly-populated area</v>
      </c>
      <c r="D927" s="216"/>
      <c r="E927" s="216"/>
      <c r="F927" s="216"/>
      <c r="L927" s="216">
        <v>40446</v>
      </c>
      <c r="M927" s="216">
        <v>410</v>
      </c>
      <c r="N927" s="216" t="str">
        <f t="shared" si="29"/>
        <v>Rural area (central)</v>
      </c>
      <c r="O927" s="216"/>
      <c r="P927" s="216"/>
      <c r="Q927" s="216"/>
      <c r="R927" s="216"/>
      <c r="S927" s="216"/>
      <c r="T927" s="216"/>
    </row>
    <row r="928" spans="1:20">
      <c r="A928" s="216">
        <v>40501</v>
      </c>
      <c r="B928" s="216">
        <v>3</v>
      </c>
      <c r="C928" s="216" t="str">
        <f t="shared" si="28"/>
        <v>Rural areas / thinly-populated area</v>
      </c>
      <c r="D928" s="216"/>
      <c r="E928" s="216"/>
      <c r="F928" s="216"/>
      <c r="L928" s="216">
        <v>40501</v>
      </c>
      <c r="M928" s="216">
        <v>310</v>
      </c>
      <c r="N928" s="216" t="str">
        <f t="shared" si="29"/>
        <v>Rural area surrounding centres (central)</v>
      </c>
      <c r="O928" s="216"/>
      <c r="P928" s="216"/>
      <c r="Q928" s="216" t="s">
        <v>253</v>
      </c>
      <c r="R928" s="216" t="s">
        <v>254</v>
      </c>
      <c r="S928" s="216"/>
      <c r="T928" s="216"/>
    </row>
    <row r="929" spans="1:20">
      <c r="A929" s="216">
        <v>40502</v>
      </c>
      <c r="B929" s="216">
        <v>3</v>
      </c>
      <c r="C929" s="216" t="str">
        <f t="shared" si="28"/>
        <v>Rural areas / thinly-populated area</v>
      </c>
      <c r="D929" s="216"/>
      <c r="E929" s="216"/>
      <c r="F929" s="216"/>
      <c r="L929" s="216">
        <v>40502</v>
      </c>
      <c r="M929" s="216">
        <v>410</v>
      </c>
      <c r="N929" s="216" t="str">
        <f t="shared" si="29"/>
        <v>Rural area (central)</v>
      </c>
      <c r="O929" s="216"/>
      <c r="P929" s="216"/>
      <c r="Q929" s="216"/>
      <c r="R929" s="216"/>
      <c r="S929" s="216"/>
      <c r="T929" s="216"/>
    </row>
    <row r="930" spans="1:20">
      <c r="A930" s="216">
        <v>40503</v>
      </c>
      <c r="B930" s="216">
        <v>2</v>
      </c>
      <c r="C930" s="216" t="str">
        <f t="shared" si="28"/>
        <v>Towns and suburbs / intermediate density area</v>
      </c>
      <c r="D930" s="216"/>
      <c r="E930" s="216"/>
      <c r="F930" s="216"/>
      <c r="L930" s="216">
        <v>40503</v>
      </c>
      <c r="M930" s="216">
        <v>210</v>
      </c>
      <c r="N930" s="216" t="str">
        <f t="shared" si="29"/>
        <v>Regional centres (central)</v>
      </c>
      <c r="O930" s="216" t="s">
        <v>261</v>
      </c>
      <c r="P930" s="216" t="s">
        <v>262</v>
      </c>
      <c r="Q930" s="216"/>
      <c r="R930" s="216"/>
      <c r="S930" s="216"/>
      <c r="T930" s="216"/>
    </row>
    <row r="931" spans="1:20">
      <c r="A931" s="216">
        <v>40504</v>
      </c>
      <c r="B931" s="216">
        <v>2</v>
      </c>
      <c r="C931" s="216" t="str">
        <f t="shared" si="28"/>
        <v>Towns and suburbs / intermediate density area</v>
      </c>
      <c r="D931" s="216"/>
      <c r="E931" s="216"/>
      <c r="F931" s="216"/>
      <c r="L931" s="216">
        <v>40504</v>
      </c>
      <c r="M931" s="216">
        <v>210</v>
      </c>
      <c r="N931" s="216" t="str">
        <f t="shared" si="29"/>
        <v>Regional centres (central)</v>
      </c>
      <c r="O931" s="216" t="s">
        <v>261</v>
      </c>
      <c r="P931" s="216" t="s">
        <v>262</v>
      </c>
      <c r="Q931" s="216"/>
      <c r="R931" s="216"/>
      <c r="S931" s="216"/>
      <c r="T931" s="216"/>
    </row>
    <row r="932" spans="1:20">
      <c r="A932" s="216">
        <v>40505</v>
      </c>
      <c r="B932" s="216">
        <v>3</v>
      </c>
      <c r="C932" s="216" t="str">
        <f t="shared" si="28"/>
        <v>Rural areas / thinly-populated area</v>
      </c>
      <c r="D932" s="216"/>
      <c r="E932" s="216"/>
      <c r="F932" s="216"/>
      <c r="L932" s="216">
        <v>40505</v>
      </c>
      <c r="M932" s="216">
        <v>430</v>
      </c>
      <c r="N932" s="216" t="str">
        <f t="shared" si="29"/>
        <v>Rural area (peripheral)</v>
      </c>
      <c r="O932" s="216"/>
      <c r="P932" s="216"/>
      <c r="Q932" s="216"/>
      <c r="R932" s="216"/>
      <c r="S932" s="216"/>
      <c r="T932" s="216"/>
    </row>
    <row r="933" spans="1:20">
      <c r="A933" s="216">
        <v>40506</v>
      </c>
      <c r="B933" s="216">
        <v>3</v>
      </c>
      <c r="C933" s="216" t="str">
        <f t="shared" si="28"/>
        <v>Rural areas / thinly-populated area</v>
      </c>
      <c r="D933" s="216"/>
      <c r="E933" s="216"/>
      <c r="F933" s="216"/>
      <c r="L933" s="216">
        <v>40506</v>
      </c>
      <c r="M933" s="216">
        <v>420</v>
      </c>
      <c r="N933" s="216" t="str">
        <f t="shared" si="29"/>
        <v>Rural area (intermdiate)</v>
      </c>
      <c r="O933" s="216"/>
      <c r="P933" s="216"/>
      <c r="Q933" s="216"/>
      <c r="R933" s="216"/>
      <c r="S933" s="216"/>
      <c r="T933" s="216"/>
    </row>
    <row r="934" spans="1:20">
      <c r="A934" s="216">
        <v>40507</v>
      </c>
      <c r="B934" s="216">
        <v>3</v>
      </c>
      <c r="C934" s="216" t="str">
        <f t="shared" si="28"/>
        <v>Rural areas / thinly-populated area</v>
      </c>
      <c r="D934" s="216"/>
      <c r="E934" s="216"/>
      <c r="F934" s="216"/>
      <c r="L934" s="216">
        <v>40507</v>
      </c>
      <c r="M934" s="216">
        <v>410</v>
      </c>
      <c r="N934" s="216" t="str">
        <f t="shared" si="29"/>
        <v>Rural area (central)</v>
      </c>
      <c r="O934" s="216"/>
      <c r="P934" s="216"/>
      <c r="Q934" s="216"/>
      <c r="R934" s="216"/>
      <c r="S934" s="216"/>
      <c r="T934" s="216"/>
    </row>
    <row r="935" spans="1:20">
      <c r="A935" s="216">
        <v>40508</v>
      </c>
      <c r="B935" s="216">
        <v>3</v>
      </c>
      <c r="C935" s="216" t="str">
        <f t="shared" si="28"/>
        <v>Rural areas / thinly-populated area</v>
      </c>
      <c r="D935" s="216"/>
      <c r="E935" s="216"/>
      <c r="F935" s="216"/>
      <c r="L935" s="216">
        <v>40508</v>
      </c>
      <c r="M935" s="216">
        <v>410</v>
      </c>
      <c r="N935" s="216" t="str">
        <f t="shared" si="29"/>
        <v>Rural area (central)</v>
      </c>
      <c r="O935" s="216"/>
      <c r="P935" s="216"/>
      <c r="Q935" s="216"/>
      <c r="R935" s="216"/>
      <c r="S935" s="216"/>
      <c r="T935" s="216"/>
    </row>
    <row r="936" spans="1:20">
      <c r="A936" s="216">
        <v>40509</v>
      </c>
      <c r="B936" s="216">
        <v>2</v>
      </c>
      <c r="C936" s="216" t="str">
        <f t="shared" si="28"/>
        <v>Towns and suburbs / intermediate density area</v>
      </c>
      <c r="D936" s="216"/>
      <c r="E936" s="216"/>
      <c r="F936" s="216"/>
      <c r="L936" s="216">
        <v>40509</v>
      </c>
      <c r="M936" s="216">
        <v>210</v>
      </c>
      <c r="N936" s="216" t="str">
        <f t="shared" si="29"/>
        <v>Regional centres (central)</v>
      </c>
      <c r="O936" s="216" t="s">
        <v>261</v>
      </c>
      <c r="P936" s="216" t="s">
        <v>262</v>
      </c>
      <c r="Q936" s="216"/>
      <c r="R936" s="216"/>
      <c r="S936" s="216"/>
      <c r="T936" s="216"/>
    </row>
    <row r="937" spans="1:20">
      <c r="A937" s="216">
        <v>40510</v>
      </c>
      <c r="B937" s="216">
        <v>3</v>
      </c>
      <c r="C937" s="216" t="str">
        <f t="shared" si="28"/>
        <v>Rural areas / thinly-populated area</v>
      </c>
      <c r="D937" s="216"/>
      <c r="E937" s="216"/>
      <c r="F937" s="216"/>
      <c r="L937" s="216">
        <v>40510</v>
      </c>
      <c r="M937" s="216">
        <v>410</v>
      </c>
      <c r="N937" s="216" t="str">
        <f t="shared" si="29"/>
        <v>Rural area (central)</v>
      </c>
      <c r="O937" s="216"/>
      <c r="P937" s="216"/>
      <c r="Q937" s="216"/>
      <c r="R937" s="216"/>
      <c r="S937" s="216"/>
      <c r="T937" s="216"/>
    </row>
    <row r="938" spans="1:20">
      <c r="A938" s="216">
        <v>40511</v>
      </c>
      <c r="B938" s="216">
        <v>3</v>
      </c>
      <c r="C938" s="216" t="str">
        <f t="shared" si="28"/>
        <v>Rural areas / thinly-populated area</v>
      </c>
      <c r="D938" s="216"/>
      <c r="E938" s="216"/>
      <c r="F938" s="216"/>
      <c r="L938" s="216">
        <v>40511</v>
      </c>
      <c r="M938" s="216">
        <v>410</v>
      </c>
      <c r="N938" s="216" t="str">
        <f t="shared" si="29"/>
        <v>Rural area (central)</v>
      </c>
      <c r="O938" s="216"/>
      <c r="P938" s="216"/>
      <c r="Q938" s="216"/>
      <c r="R938" s="216"/>
      <c r="S938" s="216"/>
      <c r="T938" s="216"/>
    </row>
    <row r="939" spans="1:20">
      <c r="A939" s="216">
        <v>40512</v>
      </c>
      <c r="B939" s="216">
        <v>3</v>
      </c>
      <c r="C939" s="216" t="str">
        <f t="shared" si="28"/>
        <v>Rural areas / thinly-populated area</v>
      </c>
      <c r="D939" s="216"/>
      <c r="E939" s="216"/>
      <c r="F939" s="216"/>
      <c r="L939" s="216">
        <v>40512</v>
      </c>
      <c r="M939" s="216">
        <v>410</v>
      </c>
      <c r="N939" s="216" t="str">
        <f t="shared" si="29"/>
        <v>Rural area (central)</v>
      </c>
      <c r="O939" s="216"/>
      <c r="P939" s="216"/>
      <c r="Q939" s="216"/>
      <c r="R939" s="216"/>
      <c r="S939" s="216"/>
      <c r="T939" s="216"/>
    </row>
    <row r="940" spans="1:20">
      <c r="A940" s="216">
        <v>40601</v>
      </c>
      <c r="B940" s="216">
        <v>2</v>
      </c>
      <c r="C940" s="216" t="str">
        <f t="shared" si="28"/>
        <v>Towns and suburbs / intermediate density area</v>
      </c>
      <c r="D940" s="216"/>
      <c r="E940" s="216"/>
      <c r="F940" s="216"/>
      <c r="L940" s="216">
        <v>40601</v>
      </c>
      <c r="M940" s="216">
        <v>210</v>
      </c>
      <c r="N940" s="216" t="str">
        <f t="shared" si="29"/>
        <v>Regional centres (central)</v>
      </c>
      <c r="O940" s="216" t="s">
        <v>263</v>
      </c>
      <c r="P940" s="216" t="s">
        <v>264</v>
      </c>
      <c r="Q940" s="216"/>
      <c r="R940" s="216"/>
      <c r="S940" s="216"/>
      <c r="T940" s="216"/>
    </row>
    <row r="941" spans="1:20">
      <c r="A941" s="216">
        <v>40602</v>
      </c>
      <c r="B941" s="216">
        <v>3</v>
      </c>
      <c r="C941" s="216" t="str">
        <f t="shared" si="28"/>
        <v>Rural areas / thinly-populated area</v>
      </c>
      <c r="D941" s="216"/>
      <c r="E941" s="216"/>
      <c r="F941" s="216"/>
      <c r="L941" s="216">
        <v>40602</v>
      </c>
      <c r="M941" s="216">
        <v>410</v>
      </c>
      <c r="N941" s="216" t="str">
        <f t="shared" si="29"/>
        <v>Rural area (central)</v>
      </c>
      <c r="O941" s="216"/>
      <c r="P941" s="216"/>
      <c r="Q941" s="216"/>
      <c r="R941" s="216"/>
      <c r="S941" s="216"/>
      <c r="T941" s="216"/>
    </row>
    <row r="942" spans="1:20">
      <c r="A942" s="216">
        <v>40603</v>
      </c>
      <c r="B942" s="216">
        <v>3</v>
      </c>
      <c r="C942" s="216" t="str">
        <f t="shared" si="28"/>
        <v>Rural areas / thinly-populated area</v>
      </c>
      <c r="D942" s="216"/>
      <c r="E942" s="216"/>
      <c r="F942" s="216"/>
      <c r="L942" s="216">
        <v>40603</v>
      </c>
      <c r="M942" s="216">
        <v>330</v>
      </c>
      <c r="N942" s="216" t="str">
        <f t="shared" si="29"/>
        <v>Rural area surrounding centres (peripheral)</v>
      </c>
      <c r="O942" s="216"/>
      <c r="P942" s="216"/>
      <c r="Q942" s="216" t="s">
        <v>253</v>
      </c>
      <c r="R942" s="216" t="s">
        <v>254</v>
      </c>
      <c r="S942" s="216"/>
      <c r="T942" s="216"/>
    </row>
    <row r="943" spans="1:20">
      <c r="A943" s="216">
        <v>40604</v>
      </c>
      <c r="B943" s="216">
        <v>2</v>
      </c>
      <c r="C943" s="216" t="str">
        <f t="shared" si="28"/>
        <v>Towns and suburbs / intermediate density area</v>
      </c>
      <c r="D943" s="216"/>
      <c r="E943" s="216"/>
      <c r="F943" s="216"/>
      <c r="L943" s="216">
        <v>40604</v>
      </c>
      <c r="M943" s="216">
        <v>310</v>
      </c>
      <c r="N943" s="216" t="str">
        <f t="shared" si="29"/>
        <v>Rural area surrounding centres (central)</v>
      </c>
      <c r="O943" s="216"/>
      <c r="P943" s="216"/>
      <c r="Q943" s="216" t="s">
        <v>253</v>
      </c>
      <c r="R943" s="216" t="s">
        <v>254</v>
      </c>
      <c r="S943" s="216"/>
      <c r="T943" s="216"/>
    </row>
    <row r="944" spans="1:20">
      <c r="A944" s="216">
        <v>40605</v>
      </c>
      <c r="B944" s="216">
        <v>3</v>
      </c>
      <c r="C944" s="216" t="str">
        <f t="shared" si="28"/>
        <v>Rural areas / thinly-populated area</v>
      </c>
      <c r="D944" s="216"/>
      <c r="E944" s="216"/>
      <c r="F944" s="216"/>
      <c r="L944" s="216">
        <v>40605</v>
      </c>
      <c r="M944" s="216">
        <v>310</v>
      </c>
      <c r="N944" s="216" t="str">
        <f t="shared" si="29"/>
        <v>Rural area surrounding centres (central)</v>
      </c>
      <c r="O944" s="216"/>
      <c r="P944" s="216"/>
      <c r="Q944" s="216" t="s">
        <v>253</v>
      </c>
      <c r="R944" s="216" t="s">
        <v>254</v>
      </c>
      <c r="S944" s="216"/>
      <c r="T944" s="216"/>
    </row>
    <row r="945" spans="1:20">
      <c r="A945" s="216">
        <v>40606</v>
      </c>
      <c r="B945" s="216">
        <v>3</v>
      </c>
      <c r="C945" s="216" t="str">
        <f t="shared" si="28"/>
        <v>Rural areas / thinly-populated area</v>
      </c>
      <c r="D945" s="216"/>
      <c r="E945" s="216"/>
      <c r="F945" s="216"/>
      <c r="L945" s="216">
        <v>40606</v>
      </c>
      <c r="M945" s="216">
        <v>430</v>
      </c>
      <c r="N945" s="216" t="str">
        <f t="shared" si="29"/>
        <v>Rural area (peripheral)</v>
      </c>
      <c r="O945" s="216"/>
      <c r="P945" s="216"/>
      <c r="Q945" s="216"/>
      <c r="R945" s="216"/>
      <c r="S945" s="216"/>
      <c r="T945" s="216"/>
    </row>
    <row r="946" spans="1:20">
      <c r="A946" s="216">
        <v>40607</v>
      </c>
      <c r="B946" s="216">
        <v>3</v>
      </c>
      <c r="C946" s="216" t="str">
        <f t="shared" si="28"/>
        <v>Rural areas / thinly-populated area</v>
      </c>
      <c r="D946" s="216"/>
      <c r="E946" s="216"/>
      <c r="F946" s="216"/>
      <c r="L946" s="216">
        <v>40607</v>
      </c>
      <c r="M946" s="216">
        <v>310</v>
      </c>
      <c r="N946" s="216" t="str">
        <f t="shared" si="29"/>
        <v>Rural area surrounding centres (central)</v>
      </c>
      <c r="O946" s="216"/>
      <c r="P946" s="216"/>
      <c r="Q946" s="216" t="s">
        <v>253</v>
      </c>
      <c r="R946" s="216" t="s">
        <v>254</v>
      </c>
      <c r="S946" s="216"/>
      <c r="T946" s="216"/>
    </row>
    <row r="947" spans="1:20">
      <c r="A947" s="216">
        <v>40608</v>
      </c>
      <c r="B947" s="216">
        <v>3</v>
      </c>
      <c r="C947" s="216" t="str">
        <f t="shared" si="28"/>
        <v>Rural areas / thinly-populated area</v>
      </c>
      <c r="D947" s="216"/>
      <c r="E947" s="216"/>
      <c r="F947" s="216"/>
      <c r="L947" s="216">
        <v>40608</v>
      </c>
      <c r="M947" s="216">
        <v>430</v>
      </c>
      <c r="N947" s="216" t="str">
        <f t="shared" si="29"/>
        <v>Rural area (peripheral)</v>
      </c>
      <c r="O947" s="216"/>
      <c r="P947" s="216"/>
      <c r="Q947" s="216"/>
      <c r="R947" s="216"/>
      <c r="S947" s="216"/>
      <c r="T947" s="216"/>
    </row>
    <row r="948" spans="1:20">
      <c r="A948" s="216">
        <v>40609</v>
      </c>
      <c r="B948" s="216">
        <v>3</v>
      </c>
      <c r="C948" s="216" t="str">
        <f t="shared" si="28"/>
        <v>Rural areas / thinly-populated area</v>
      </c>
      <c r="D948" s="216"/>
      <c r="E948" s="216"/>
      <c r="F948" s="216"/>
      <c r="L948" s="216">
        <v>40609</v>
      </c>
      <c r="M948" s="216">
        <v>310</v>
      </c>
      <c r="N948" s="216" t="str">
        <f t="shared" si="29"/>
        <v>Rural area surrounding centres (central)</v>
      </c>
      <c r="O948" s="216"/>
      <c r="P948" s="216"/>
      <c r="Q948" s="216" t="s">
        <v>253</v>
      </c>
      <c r="R948" s="216" t="s">
        <v>254</v>
      </c>
      <c r="S948" s="216"/>
      <c r="T948" s="216"/>
    </row>
    <row r="949" spans="1:20">
      <c r="A949" s="216">
        <v>40610</v>
      </c>
      <c r="B949" s="216">
        <v>3</v>
      </c>
      <c r="C949" s="216" t="str">
        <f t="shared" si="28"/>
        <v>Rural areas / thinly-populated area</v>
      </c>
      <c r="D949" s="216"/>
      <c r="E949" s="216"/>
      <c r="F949" s="216"/>
      <c r="L949" s="216">
        <v>40610</v>
      </c>
      <c r="M949" s="216">
        <v>420</v>
      </c>
      <c r="N949" s="216" t="str">
        <f t="shared" si="29"/>
        <v>Rural area (intermdiate)</v>
      </c>
      <c r="O949" s="216"/>
      <c r="P949" s="216"/>
      <c r="Q949" s="216"/>
      <c r="R949" s="216"/>
      <c r="S949" s="216"/>
      <c r="T949" s="216"/>
    </row>
    <row r="950" spans="1:20">
      <c r="A950" s="216">
        <v>40611</v>
      </c>
      <c r="B950" s="216">
        <v>3</v>
      </c>
      <c r="C950" s="216" t="str">
        <f t="shared" si="28"/>
        <v>Rural areas / thinly-populated area</v>
      </c>
      <c r="D950" s="216"/>
      <c r="E950" s="216"/>
      <c r="F950" s="216"/>
      <c r="L950" s="216">
        <v>40611</v>
      </c>
      <c r="M950" s="216">
        <v>430</v>
      </c>
      <c r="N950" s="216" t="str">
        <f t="shared" si="29"/>
        <v>Rural area (peripheral)</v>
      </c>
      <c r="O950" s="216"/>
      <c r="P950" s="216"/>
      <c r="Q950" s="216"/>
      <c r="R950" s="216"/>
      <c r="S950" s="216"/>
      <c r="T950" s="216"/>
    </row>
    <row r="951" spans="1:20">
      <c r="A951" s="216">
        <v>40612</v>
      </c>
      <c r="B951" s="216">
        <v>3</v>
      </c>
      <c r="C951" s="216" t="str">
        <f t="shared" si="28"/>
        <v>Rural areas / thinly-populated area</v>
      </c>
      <c r="D951" s="216"/>
      <c r="E951" s="216"/>
      <c r="F951" s="216"/>
      <c r="L951" s="216">
        <v>40612</v>
      </c>
      <c r="M951" s="216">
        <v>310</v>
      </c>
      <c r="N951" s="216" t="str">
        <f t="shared" si="29"/>
        <v>Rural area surrounding centres (central)</v>
      </c>
      <c r="O951" s="216"/>
      <c r="P951" s="216"/>
      <c r="Q951" s="216" t="s">
        <v>253</v>
      </c>
      <c r="R951" s="216" t="s">
        <v>254</v>
      </c>
      <c r="S951" s="216"/>
      <c r="T951" s="216"/>
    </row>
    <row r="952" spans="1:20">
      <c r="A952" s="216">
        <v>40613</v>
      </c>
      <c r="B952" s="216">
        <v>3</v>
      </c>
      <c r="C952" s="216" t="str">
        <f t="shared" si="28"/>
        <v>Rural areas / thinly-populated area</v>
      </c>
      <c r="D952" s="216"/>
      <c r="E952" s="216"/>
      <c r="F952" s="216"/>
      <c r="L952" s="216">
        <v>40613</v>
      </c>
      <c r="M952" s="216">
        <v>420</v>
      </c>
      <c r="N952" s="216" t="str">
        <f t="shared" si="29"/>
        <v>Rural area (intermdiate)</v>
      </c>
      <c r="O952" s="216"/>
      <c r="P952" s="216"/>
      <c r="Q952" s="216"/>
      <c r="R952" s="216"/>
      <c r="S952" s="216"/>
      <c r="T952" s="216"/>
    </row>
    <row r="953" spans="1:20">
      <c r="A953" s="216">
        <v>40614</v>
      </c>
      <c r="B953" s="216">
        <v>2</v>
      </c>
      <c r="C953" s="216" t="str">
        <f t="shared" si="28"/>
        <v>Towns and suburbs / intermediate density area</v>
      </c>
      <c r="D953" s="216"/>
      <c r="E953" s="216"/>
      <c r="F953" s="216"/>
      <c r="L953" s="216">
        <v>40614</v>
      </c>
      <c r="M953" s="216">
        <v>310</v>
      </c>
      <c r="N953" s="216" t="str">
        <f t="shared" si="29"/>
        <v>Rural area surrounding centres (central)</v>
      </c>
      <c r="O953" s="216"/>
      <c r="P953" s="216"/>
      <c r="Q953" s="216" t="s">
        <v>253</v>
      </c>
      <c r="R953" s="216" t="s">
        <v>254</v>
      </c>
      <c r="S953" s="216"/>
      <c r="T953" s="216"/>
    </row>
    <row r="954" spans="1:20">
      <c r="A954" s="216">
        <v>40615</v>
      </c>
      <c r="B954" s="216">
        <v>3</v>
      </c>
      <c r="C954" s="216" t="str">
        <f t="shared" si="28"/>
        <v>Rural areas / thinly-populated area</v>
      </c>
      <c r="D954" s="216"/>
      <c r="E954" s="216"/>
      <c r="F954" s="216"/>
      <c r="L954" s="216">
        <v>40615</v>
      </c>
      <c r="M954" s="216">
        <v>410</v>
      </c>
      <c r="N954" s="216" t="str">
        <f t="shared" si="29"/>
        <v>Rural area (central)</v>
      </c>
      <c r="O954" s="216"/>
      <c r="P954" s="216"/>
      <c r="Q954" s="216"/>
      <c r="R954" s="216"/>
      <c r="S954" s="216"/>
      <c r="T954" s="216"/>
    </row>
    <row r="955" spans="1:20">
      <c r="A955" s="216">
        <v>40616</v>
      </c>
      <c r="B955" s="216">
        <v>3</v>
      </c>
      <c r="C955" s="216" t="str">
        <f t="shared" si="28"/>
        <v>Rural areas / thinly-populated area</v>
      </c>
      <c r="D955" s="216"/>
      <c r="E955" s="216"/>
      <c r="F955" s="216"/>
      <c r="L955" s="216">
        <v>40616</v>
      </c>
      <c r="M955" s="216">
        <v>420</v>
      </c>
      <c r="N955" s="216" t="str">
        <f t="shared" si="29"/>
        <v>Rural area (intermdiate)</v>
      </c>
      <c r="O955" s="216"/>
      <c r="P955" s="216"/>
      <c r="Q955" s="216"/>
      <c r="R955" s="216"/>
      <c r="S955" s="216"/>
      <c r="T955" s="216"/>
    </row>
    <row r="956" spans="1:20">
      <c r="A956" s="216">
        <v>40617</v>
      </c>
      <c r="B956" s="216">
        <v>3</v>
      </c>
      <c r="C956" s="216" t="str">
        <f t="shared" si="28"/>
        <v>Rural areas / thinly-populated area</v>
      </c>
      <c r="D956" s="216"/>
      <c r="E956" s="216"/>
      <c r="F956" s="216"/>
      <c r="L956" s="216">
        <v>40617</v>
      </c>
      <c r="M956" s="216">
        <v>330</v>
      </c>
      <c r="N956" s="216" t="str">
        <f t="shared" si="29"/>
        <v>Rural area surrounding centres (peripheral)</v>
      </c>
      <c r="O956" s="216"/>
      <c r="P956" s="216"/>
      <c r="Q956" s="216" t="s">
        <v>253</v>
      </c>
      <c r="R956" s="216" t="s">
        <v>254</v>
      </c>
      <c r="S956" s="216"/>
      <c r="T956" s="216"/>
    </row>
    <row r="957" spans="1:20">
      <c r="A957" s="216">
        <v>40618</v>
      </c>
      <c r="B957" s="216">
        <v>3</v>
      </c>
      <c r="C957" s="216" t="str">
        <f t="shared" si="28"/>
        <v>Rural areas / thinly-populated area</v>
      </c>
      <c r="D957" s="216"/>
      <c r="E957" s="216"/>
      <c r="F957" s="216"/>
      <c r="L957" s="216">
        <v>40618</v>
      </c>
      <c r="M957" s="216">
        <v>320</v>
      </c>
      <c r="N957" s="216" t="str">
        <f t="shared" si="29"/>
        <v>Rural area surrounding centres (intermediate)</v>
      </c>
      <c r="O957" s="216"/>
      <c r="P957" s="216"/>
      <c r="Q957" s="216" t="s">
        <v>253</v>
      </c>
      <c r="R957" s="216" t="s">
        <v>254</v>
      </c>
      <c r="S957" s="216"/>
      <c r="T957" s="216"/>
    </row>
    <row r="958" spans="1:20">
      <c r="A958" s="216">
        <v>40619</v>
      </c>
      <c r="B958" s="216">
        <v>3</v>
      </c>
      <c r="C958" s="216" t="str">
        <f t="shared" si="28"/>
        <v>Rural areas / thinly-populated area</v>
      </c>
      <c r="D958" s="216"/>
      <c r="E958" s="216"/>
      <c r="F958" s="216"/>
      <c r="L958" s="216">
        <v>40619</v>
      </c>
      <c r="M958" s="216">
        <v>430</v>
      </c>
      <c r="N958" s="216" t="str">
        <f t="shared" si="29"/>
        <v>Rural area (peripheral)</v>
      </c>
      <c r="O958" s="216"/>
      <c r="P958" s="216"/>
      <c r="Q958" s="216"/>
      <c r="R958" s="216"/>
      <c r="S958" s="216"/>
      <c r="T958" s="216"/>
    </row>
    <row r="959" spans="1:20">
      <c r="A959" s="216">
        <v>40620</v>
      </c>
      <c r="B959" s="216">
        <v>3</v>
      </c>
      <c r="C959" s="216" t="str">
        <f t="shared" si="28"/>
        <v>Rural areas / thinly-populated area</v>
      </c>
      <c r="D959" s="216"/>
      <c r="E959" s="216"/>
      <c r="F959" s="216"/>
      <c r="L959" s="216">
        <v>40620</v>
      </c>
      <c r="M959" s="216">
        <v>410</v>
      </c>
      <c r="N959" s="216" t="str">
        <f t="shared" si="29"/>
        <v>Rural area (central)</v>
      </c>
      <c r="O959" s="216"/>
      <c r="P959" s="216"/>
      <c r="Q959" s="216"/>
      <c r="R959" s="216"/>
      <c r="S959" s="216"/>
      <c r="T959" s="216"/>
    </row>
    <row r="960" spans="1:20">
      <c r="A960" s="216">
        <v>40621</v>
      </c>
      <c r="B960" s="216">
        <v>3</v>
      </c>
      <c r="C960" s="216" t="str">
        <f t="shared" si="28"/>
        <v>Rural areas / thinly-populated area</v>
      </c>
      <c r="D960" s="216"/>
      <c r="E960" s="216"/>
      <c r="F960" s="216"/>
      <c r="L960" s="216">
        <v>40621</v>
      </c>
      <c r="M960" s="216">
        <v>430</v>
      </c>
      <c r="N960" s="216" t="str">
        <f t="shared" si="29"/>
        <v>Rural area (peripheral)</v>
      </c>
      <c r="O960" s="216"/>
      <c r="P960" s="216"/>
      <c r="Q960" s="216"/>
      <c r="R960" s="216"/>
      <c r="S960" s="216"/>
      <c r="T960" s="216"/>
    </row>
    <row r="961" spans="1:20">
      <c r="A961" s="216">
        <v>40622</v>
      </c>
      <c r="B961" s="216">
        <v>3</v>
      </c>
      <c r="C961" s="216" t="str">
        <f t="shared" si="28"/>
        <v>Rural areas / thinly-populated area</v>
      </c>
      <c r="D961" s="216"/>
      <c r="E961" s="216"/>
      <c r="F961" s="216"/>
      <c r="L961" s="216">
        <v>40622</v>
      </c>
      <c r="M961" s="216">
        <v>310</v>
      </c>
      <c r="N961" s="216" t="str">
        <f t="shared" si="29"/>
        <v>Rural area surrounding centres (central)</v>
      </c>
      <c r="O961" s="216"/>
      <c r="P961" s="216"/>
      <c r="Q961" s="216" t="s">
        <v>253</v>
      </c>
      <c r="R961" s="216" t="s">
        <v>254</v>
      </c>
      <c r="S961" s="216"/>
      <c r="T961" s="216"/>
    </row>
    <row r="962" spans="1:20">
      <c r="A962" s="216">
        <v>40623</v>
      </c>
      <c r="B962" s="216">
        <v>3</v>
      </c>
      <c r="C962" s="216" t="str">
        <f t="shared" si="28"/>
        <v>Rural areas / thinly-populated area</v>
      </c>
      <c r="D962" s="216"/>
      <c r="E962" s="216"/>
      <c r="F962" s="216"/>
      <c r="L962" s="216">
        <v>40623</v>
      </c>
      <c r="M962" s="216">
        <v>310</v>
      </c>
      <c r="N962" s="216" t="str">
        <f t="shared" si="29"/>
        <v>Rural area surrounding centres (central)</v>
      </c>
      <c r="O962" s="216"/>
      <c r="P962" s="216"/>
      <c r="Q962" s="216" t="s">
        <v>253</v>
      </c>
      <c r="R962" s="216" t="s">
        <v>254</v>
      </c>
      <c r="S962" s="216"/>
      <c r="T962" s="216"/>
    </row>
    <row r="963" spans="1:20">
      <c r="A963" s="216">
        <v>40624</v>
      </c>
      <c r="B963" s="216">
        <v>2</v>
      </c>
      <c r="C963" s="216" t="str">
        <f t="shared" si="28"/>
        <v>Towns and suburbs / intermediate density area</v>
      </c>
      <c r="D963" s="216"/>
      <c r="E963" s="216"/>
      <c r="F963" s="216"/>
      <c r="L963" s="216">
        <v>40624</v>
      </c>
      <c r="M963" s="216">
        <v>310</v>
      </c>
      <c r="N963" s="216" t="str">
        <f t="shared" si="29"/>
        <v>Rural area surrounding centres (central)</v>
      </c>
      <c r="O963" s="216"/>
      <c r="P963" s="216"/>
      <c r="Q963" s="216" t="s">
        <v>253</v>
      </c>
      <c r="R963" s="216" t="s">
        <v>254</v>
      </c>
      <c r="S963" s="216"/>
      <c r="T963" s="216"/>
    </row>
    <row r="964" spans="1:20">
      <c r="A964" s="216">
        <v>40625</v>
      </c>
      <c r="B964" s="216">
        <v>3</v>
      </c>
      <c r="C964" s="216" t="str">
        <f t="shared" ref="C964:C1027" si="30">VLOOKUP(B964,$F$3:$G$5,2)</f>
        <v>Rural areas / thinly-populated area</v>
      </c>
      <c r="D964" s="216"/>
      <c r="E964" s="216"/>
      <c r="F964" s="216"/>
      <c r="L964" s="216">
        <v>40625</v>
      </c>
      <c r="M964" s="216">
        <v>430</v>
      </c>
      <c r="N964" s="216" t="str">
        <f t="shared" ref="N964:N1027" si="31">VLOOKUP(M964,$U$3:$V$13,2)</f>
        <v>Rural area (peripheral)</v>
      </c>
      <c r="O964" s="216"/>
      <c r="P964" s="216"/>
      <c r="Q964" s="216"/>
      <c r="R964" s="216"/>
      <c r="S964" s="216"/>
      <c r="T964" s="216"/>
    </row>
    <row r="965" spans="1:20">
      <c r="A965" s="216">
        <v>40626</v>
      </c>
      <c r="B965" s="216">
        <v>3</v>
      </c>
      <c r="C965" s="216" t="str">
        <f t="shared" si="30"/>
        <v>Rural areas / thinly-populated area</v>
      </c>
      <c r="D965" s="216"/>
      <c r="E965" s="216"/>
      <c r="F965" s="216"/>
      <c r="L965" s="216">
        <v>40626</v>
      </c>
      <c r="M965" s="216">
        <v>420</v>
      </c>
      <c r="N965" s="216" t="str">
        <f t="shared" si="31"/>
        <v>Rural area (intermdiate)</v>
      </c>
      <c r="O965" s="216"/>
      <c r="P965" s="216"/>
      <c r="Q965" s="216"/>
      <c r="R965" s="216"/>
      <c r="S965" s="216"/>
      <c r="T965" s="216"/>
    </row>
    <row r="966" spans="1:20">
      <c r="A966" s="216">
        <v>40627</v>
      </c>
      <c r="B966" s="216">
        <v>3</v>
      </c>
      <c r="C966" s="216" t="str">
        <f t="shared" si="30"/>
        <v>Rural areas / thinly-populated area</v>
      </c>
      <c r="D966" s="216"/>
      <c r="E966" s="216"/>
      <c r="F966" s="216"/>
      <c r="L966" s="216">
        <v>40627</v>
      </c>
      <c r="M966" s="216">
        <v>410</v>
      </c>
      <c r="N966" s="216" t="str">
        <f t="shared" si="31"/>
        <v>Rural area (central)</v>
      </c>
      <c r="O966" s="216"/>
      <c r="P966" s="216"/>
      <c r="Q966" s="216"/>
      <c r="R966" s="216"/>
      <c r="S966" s="216"/>
      <c r="T966" s="216"/>
    </row>
    <row r="967" spans="1:20">
      <c r="A967" s="216">
        <v>40701</v>
      </c>
      <c r="B967" s="216">
        <v>2</v>
      </c>
      <c r="C967" s="216" t="str">
        <f t="shared" si="30"/>
        <v>Towns and suburbs / intermediate density area</v>
      </c>
      <c r="D967" s="216"/>
      <c r="E967" s="216"/>
      <c r="F967" s="216"/>
      <c r="L967" s="216">
        <v>40701</v>
      </c>
      <c r="M967" s="216">
        <v>102</v>
      </c>
      <c r="N967" s="216" t="str">
        <f t="shared" si="31"/>
        <v>Urban centres (intermediate)</v>
      </c>
      <c r="O967" s="216" t="s">
        <v>265</v>
      </c>
      <c r="P967" s="216" t="s">
        <v>266</v>
      </c>
      <c r="Q967" s="216"/>
      <c r="R967" s="216"/>
      <c r="S967" s="216"/>
      <c r="T967" s="216"/>
    </row>
    <row r="968" spans="1:20">
      <c r="A968" s="216">
        <v>40702</v>
      </c>
      <c r="B968" s="216">
        <v>2</v>
      </c>
      <c r="C968" s="216" t="str">
        <f t="shared" si="30"/>
        <v>Towns and suburbs / intermediate density area</v>
      </c>
      <c r="D968" s="216"/>
      <c r="E968" s="216"/>
      <c r="F968" s="216"/>
      <c r="L968" s="216">
        <v>40702</v>
      </c>
      <c r="M968" s="216">
        <v>410</v>
      </c>
      <c r="N968" s="216" t="str">
        <f t="shared" si="31"/>
        <v>Rural area (central)</v>
      </c>
      <c r="O968" s="216"/>
      <c r="P968" s="216"/>
      <c r="Q968" s="216"/>
      <c r="R968" s="216"/>
      <c r="S968" s="216">
        <v>1</v>
      </c>
      <c r="T968" s="216"/>
    </row>
    <row r="969" spans="1:20">
      <c r="A969" s="216">
        <v>40703</v>
      </c>
      <c r="B969" s="216">
        <v>2</v>
      </c>
      <c r="C969" s="216" t="str">
        <f t="shared" si="30"/>
        <v>Towns and suburbs / intermediate density area</v>
      </c>
      <c r="D969" s="216"/>
      <c r="E969" s="216"/>
      <c r="F969" s="216"/>
      <c r="L969" s="216">
        <v>40703</v>
      </c>
      <c r="M969" s="216">
        <v>103</v>
      </c>
      <c r="N969" s="216" t="str">
        <f t="shared" si="31"/>
        <v>Urban centres (small)</v>
      </c>
      <c r="O969" s="216" t="s">
        <v>267</v>
      </c>
      <c r="P969" s="216" t="s">
        <v>268</v>
      </c>
      <c r="Q969" s="216"/>
      <c r="R969" s="216"/>
      <c r="S969" s="216"/>
      <c r="T969" s="216"/>
    </row>
    <row r="970" spans="1:20">
      <c r="A970" s="216">
        <v>40704</v>
      </c>
      <c r="B970" s="216">
        <v>2</v>
      </c>
      <c r="C970" s="216" t="str">
        <f t="shared" si="30"/>
        <v>Towns and suburbs / intermediate density area</v>
      </c>
      <c r="D970" s="216"/>
      <c r="E970" s="216"/>
      <c r="F970" s="216"/>
      <c r="L970" s="216">
        <v>40704</v>
      </c>
      <c r="M970" s="216">
        <v>410</v>
      </c>
      <c r="N970" s="216" t="str">
        <f t="shared" si="31"/>
        <v>Rural area (central)</v>
      </c>
      <c r="O970" s="216"/>
      <c r="P970" s="216"/>
      <c r="Q970" s="216"/>
      <c r="R970" s="216"/>
      <c r="S970" s="216"/>
      <c r="T970" s="216"/>
    </row>
    <row r="971" spans="1:20">
      <c r="A971" s="216">
        <v>40705</v>
      </c>
      <c r="B971" s="216">
        <v>2</v>
      </c>
      <c r="C971" s="216" t="str">
        <f t="shared" si="30"/>
        <v>Towns and suburbs / intermediate density area</v>
      </c>
      <c r="D971" s="216"/>
      <c r="E971" s="216"/>
      <c r="F971" s="216"/>
      <c r="L971" s="216">
        <v>40705</v>
      </c>
      <c r="M971" s="216">
        <v>102</v>
      </c>
      <c r="N971" s="216" t="str">
        <f t="shared" si="31"/>
        <v>Urban centres (intermediate)</v>
      </c>
      <c r="O971" s="216" t="s">
        <v>265</v>
      </c>
      <c r="P971" s="216" t="s">
        <v>266</v>
      </c>
      <c r="Q971" s="216"/>
      <c r="R971" s="216"/>
      <c r="S971" s="216"/>
      <c r="T971" s="216"/>
    </row>
    <row r="972" spans="1:20">
      <c r="A972" s="216">
        <v>40706</v>
      </c>
      <c r="B972" s="216">
        <v>3</v>
      </c>
      <c r="C972" s="216" t="str">
        <f t="shared" si="30"/>
        <v>Rural areas / thinly-populated area</v>
      </c>
      <c r="D972" s="216"/>
      <c r="E972" s="216"/>
      <c r="F972" s="216"/>
      <c r="L972" s="216">
        <v>40706</v>
      </c>
      <c r="M972" s="216">
        <v>430</v>
      </c>
      <c r="N972" s="216" t="str">
        <f t="shared" si="31"/>
        <v>Rural area (peripheral)</v>
      </c>
      <c r="O972" s="216"/>
      <c r="P972" s="216"/>
      <c r="Q972" s="216"/>
      <c r="R972" s="216"/>
      <c r="S972" s="216">
        <v>1</v>
      </c>
      <c r="T972" s="216"/>
    </row>
    <row r="973" spans="1:20">
      <c r="A973" s="216">
        <v>40707</v>
      </c>
      <c r="B973" s="216">
        <v>3</v>
      </c>
      <c r="C973" s="216" t="str">
        <f t="shared" si="30"/>
        <v>Rural areas / thinly-populated area</v>
      </c>
      <c r="D973" s="216"/>
      <c r="E973" s="216"/>
      <c r="F973" s="216"/>
      <c r="L973" s="216">
        <v>40707</v>
      </c>
      <c r="M973" s="216">
        <v>410</v>
      </c>
      <c r="N973" s="216" t="str">
        <f t="shared" si="31"/>
        <v>Rural area (central)</v>
      </c>
      <c r="O973" s="216"/>
      <c r="P973" s="216"/>
      <c r="Q973" s="216"/>
      <c r="R973" s="216"/>
      <c r="S973" s="216">
        <v>1</v>
      </c>
      <c r="T973" s="216"/>
    </row>
    <row r="974" spans="1:20">
      <c r="A974" s="216">
        <v>40708</v>
      </c>
      <c r="B974" s="216">
        <v>2</v>
      </c>
      <c r="C974" s="216" t="str">
        <f t="shared" si="30"/>
        <v>Towns and suburbs / intermediate density area</v>
      </c>
      <c r="D974" s="216"/>
      <c r="E974" s="216"/>
      <c r="F974" s="216"/>
      <c r="L974" s="216">
        <v>40708</v>
      </c>
      <c r="M974" s="216">
        <v>310</v>
      </c>
      <c r="N974" s="216" t="str">
        <f t="shared" si="31"/>
        <v>Rural area surrounding centres (central)</v>
      </c>
      <c r="O974" s="216"/>
      <c r="P974" s="216"/>
      <c r="Q974" s="216" t="s">
        <v>265</v>
      </c>
      <c r="R974" s="216" t="s">
        <v>266</v>
      </c>
      <c r="S974" s="216"/>
      <c r="T974" s="216"/>
    </row>
    <row r="975" spans="1:20">
      <c r="A975" s="216">
        <v>40709</v>
      </c>
      <c r="B975" s="216">
        <v>3</v>
      </c>
      <c r="C975" s="216" t="str">
        <f t="shared" si="30"/>
        <v>Rural areas / thinly-populated area</v>
      </c>
      <c r="D975" s="216"/>
      <c r="E975" s="216"/>
      <c r="F975" s="216"/>
      <c r="L975" s="216">
        <v>40709</v>
      </c>
      <c r="M975" s="216">
        <v>410</v>
      </c>
      <c r="N975" s="216" t="str">
        <f t="shared" si="31"/>
        <v>Rural area (central)</v>
      </c>
      <c r="O975" s="216"/>
      <c r="P975" s="216"/>
      <c r="Q975" s="216"/>
      <c r="R975" s="216"/>
      <c r="S975" s="216">
        <v>1</v>
      </c>
      <c r="T975" s="216"/>
    </row>
    <row r="976" spans="1:20">
      <c r="A976" s="216">
        <v>40710</v>
      </c>
      <c r="B976" s="216">
        <v>3</v>
      </c>
      <c r="C976" s="216" t="str">
        <f t="shared" si="30"/>
        <v>Rural areas / thinly-populated area</v>
      </c>
      <c r="D976" s="216"/>
      <c r="E976" s="216"/>
      <c r="F976" s="216"/>
      <c r="L976" s="216">
        <v>40710</v>
      </c>
      <c r="M976" s="216">
        <v>410</v>
      </c>
      <c r="N976" s="216" t="str">
        <f t="shared" si="31"/>
        <v>Rural area (central)</v>
      </c>
      <c r="O976" s="216"/>
      <c r="P976" s="216"/>
      <c r="Q976" s="216"/>
      <c r="R976" s="216"/>
      <c r="S976" s="216"/>
      <c r="T976" s="216"/>
    </row>
    <row r="977" spans="1:20">
      <c r="A977" s="216">
        <v>40711</v>
      </c>
      <c r="B977" s="216">
        <v>2</v>
      </c>
      <c r="C977" s="216" t="str">
        <f t="shared" si="30"/>
        <v>Towns and suburbs / intermediate density area</v>
      </c>
      <c r="D977" s="216"/>
      <c r="E977" s="216"/>
      <c r="F977" s="216"/>
      <c r="L977" s="216">
        <v>40711</v>
      </c>
      <c r="M977" s="216">
        <v>102</v>
      </c>
      <c r="N977" s="216" t="str">
        <f t="shared" si="31"/>
        <v>Urban centres (intermediate)</v>
      </c>
      <c r="O977" s="216" t="s">
        <v>265</v>
      </c>
      <c r="P977" s="216" t="s">
        <v>266</v>
      </c>
      <c r="Q977" s="216"/>
      <c r="R977" s="216"/>
      <c r="S977" s="216"/>
      <c r="T977" s="216"/>
    </row>
    <row r="978" spans="1:20">
      <c r="A978" s="216">
        <v>40712</v>
      </c>
      <c r="B978" s="216">
        <v>3</v>
      </c>
      <c r="C978" s="216" t="str">
        <f t="shared" si="30"/>
        <v>Rural areas / thinly-populated area</v>
      </c>
      <c r="D978" s="216"/>
      <c r="E978" s="216"/>
      <c r="F978" s="216"/>
      <c r="L978" s="216">
        <v>40712</v>
      </c>
      <c r="M978" s="216">
        <v>430</v>
      </c>
      <c r="N978" s="216" t="str">
        <f t="shared" si="31"/>
        <v>Rural area (peripheral)</v>
      </c>
      <c r="O978" s="216"/>
      <c r="P978" s="216"/>
      <c r="Q978" s="216"/>
      <c r="R978" s="216"/>
      <c r="S978" s="216">
        <v>1</v>
      </c>
      <c r="T978" s="216"/>
    </row>
    <row r="979" spans="1:20">
      <c r="A979" s="216">
        <v>40713</v>
      </c>
      <c r="B979" s="216">
        <v>2</v>
      </c>
      <c r="C979" s="216" t="str">
        <f t="shared" si="30"/>
        <v>Towns and suburbs / intermediate density area</v>
      </c>
      <c r="D979" s="216"/>
      <c r="E979" s="216"/>
      <c r="F979" s="216"/>
      <c r="L979" s="216">
        <v>40713</v>
      </c>
      <c r="M979" s="216">
        <v>102</v>
      </c>
      <c r="N979" s="216" t="str">
        <f t="shared" si="31"/>
        <v>Urban centres (intermediate)</v>
      </c>
      <c r="O979" s="216" t="s">
        <v>265</v>
      </c>
      <c r="P979" s="216" t="s">
        <v>266</v>
      </c>
      <c r="Q979" s="216"/>
      <c r="R979" s="216"/>
      <c r="S979" s="216"/>
      <c r="T979" s="216"/>
    </row>
    <row r="980" spans="1:20">
      <c r="A980" s="216">
        <v>40714</v>
      </c>
      <c r="B980" s="216">
        <v>2</v>
      </c>
      <c r="C980" s="216" t="str">
        <f t="shared" si="30"/>
        <v>Towns and suburbs / intermediate density area</v>
      </c>
      <c r="D980" s="216"/>
      <c r="E980" s="216"/>
      <c r="F980" s="216"/>
      <c r="L980" s="216">
        <v>40714</v>
      </c>
      <c r="M980" s="216">
        <v>102</v>
      </c>
      <c r="N980" s="216" t="str">
        <f t="shared" si="31"/>
        <v>Urban centres (intermediate)</v>
      </c>
      <c r="O980" s="216" t="s">
        <v>265</v>
      </c>
      <c r="P980" s="216" t="s">
        <v>266</v>
      </c>
      <c r="Q980" s="216"/>
      <c r="R980" s="216"/>
      <c r="S980" s="216"/>
      <c r="T980" s="216"/>
    </row>
    <row r="981" spans="1:20">
      <c r="A981" s="216">
        <v>40715</v>
      </c>
      <c r="B981" s="216">
        <v>3</v>
      </c>
      <c r="C981" s="216" t="str">
        <f t="shared" si="30"/>
        <v>Rural areas / thinly-populated area</v>
      </c>
      <c r="D981" s="216"/>
      <c r="E981" s="216"/>
      <c r="F981" s="216"/>
      <c r="L981" s="216">
        <v>40715</v>
      </c>
      <c r="M981" s="216">
        <v>410</v>
      </c>
      <c r="N981" s="216" t="str">
        <f t="shared" si="31"/>
        <v>Rural area (central)</v>
      </c>
      <c r="O981" s="216"/>
      <c r="P981" s="216"/>
      <c r="Q981" s="216"/>
      <c r="R981" s="216"/>
      <c r="S981" s="216"/>
      <c r="T981" s="216"/>
    </row>
    <row r="982" spans="1:20">
      <c r="A982" s="216">
        <v>40716</v>
      </c>
      <c r="B982" s="216">
        <v>3</v>
      </c>
      <c r="C982" s="216" t="str">
        <f t="shared" si="30"/>
        <v>Rural areas / thinly-populated area</v>
      </c>
      <c r="D982" s="216"/>
      <c r="E982" s="216"/>
      <c r="F982" s="216"/>
      <c r="L982" s="216">
        <v>40716</v>
      </c>
      <c r="M982" s="216">
        <v>310</v>
      </c>
      <c r="N982" s="216" t="str">
        <f t="shared" si="31"/>
        <v>Rural area surrounding centres (central)</v>
      </c>
      <c r="O982" s="216"/>
      <c r="P982" s="216"/>
      <c r="Q982" s="216" t="s">
        <v>265</v>
      </c>
      <c r="R982" s="216" t="s">
        <v>266</v>
      </c>
      <c r="S982" s="216"/>
      <c r="T982" s="216"/>
    </row>
    <row r="983" spans="1:20">
      <c r="A983" s="216">
        <v>40717</v>
      </c>
      <c r="B983" s="216">
        <v>3</v>
      </c>
      <c r="C983" s="216" t="str">
        <f t="shared" si="30"/>
        <v>Rural areas / thinly-populated area</v>
      </c>
      <c r="D983" s="216"/>
      <c r="E983" s="216"/>
      <c r="F983" s="216"/>
      <c r="L983" s="216">
        <v>40717</v>
      </c>
      <c r="M983" s="216">
        <v>410</v>
      </c>
      <c r="N983" s="216" t="str">
        <f t="shared" si="31"/>
        <v>Rural area (central)</v>
      </c>
      <c r="O983" s="216"/>
      <c r="P983" s="216"/>
      <c r="Q983" s="216"/>
      <c r="R983" s="216"/>
      <c r="S983" s="216">
        <v>1</v>
      </c>
      <c r="T983" s="216"/>
    </row>
    <row r="984" spans="1:20">
      <c r="A984" s="216">
        <v>40718</v>
      </c>
      <c r="B984" s="216">
        <v>2</v>
      </c>
      <c r="C984" s="216" t="str">
        <f t="shared" si="30"/>
        <v>Towns and suburbs / intermediate density area</v>
      </c>
      <c r="D984" s="216"/>
      <c r="E984" s="216"/>
      <c r="F984" s="216"/>
      <c r="L984" s="216">
        <v>40718</v>
      </c>
      <c r="M984" s="216">
        <v>310</v>
      </c>
      <c r="N984" s="216" t="str">
        <f t="shared" si="31"/>
        <v>Rural area surrounding centres (central)</v>
      </c>
      <c r="O984" s="216"/>
      <c r="P984" s="216"/>
      <c r="Q984" s="216" t="s">
        <v>265</v>
      </c>
      <c r="R984" s="216" t="s">
        <v>266</v>
      </c>
      <c r="S984" s="216"/>
      <c r="T984" s="216"/>
    </row>
    <row r="985" spans="1:20">
      <c r="A985" s="216">
        <v>40719</v>
      </c>
      <c r="B985" s="216">
        <v>3</v>
      </c>
      <c r="C985" s="216" t="str">
        <f t="shared" si="30"/>
        <v>Rural areas / thinly-populated area</v>
      </c>
      <c r="D985" s="216"/>
      <c r="E985" s="216"/>
      <c r="F985" s="216"/>
      <c r="L985" s="216">
        <v>40719</v>
      </c>
      <c r="M985" s="216">
        <v>410</v>
      </c>
      <c r="N985" s="216" t="str">
        <f t="shared" si="31"/>
        <v>Rural area (central)</v>
      </c>
      <c r="O985" s="216"/>
      <c r="P985" s="216"/>
      <c r="Q985" s="216"/>
      <c r="R985" s="216"/>
      <c r="S985" s="216"/>
      <c r="T985" s="216"/>
    </row>
    <row r="986" spans="1:20">
      <c r="A986" s="216">
        <v>40720</v>
      </c>
      <c r="B986" s="216">
        <v>3</v>
      </c>
      <c r="C986" s="216" t="str">
        <f t="shared" si="30"/>
        <v>Rural areas / thinly-populated area</v>
      </c>
      <c r="D986" s="216"/>
      <c r="E986" s="216"/>
      <c r="F986" s="216"/>
      <c r="L986" s="216">
        <v>40720</v>
      </c>
      <c r="M986" s="216">
        <v>410</v>
      </c>
      <c r="N986" s="216" t="str">
        <f t="shared" si="31"/>
        <v>Rural area (central)</v>
      </c>
      <c r="O986" s="216"/>
      <c r="P986" s="216"/>
      <c r="Q986" s="216"/>
      <c r="R986" s="216"/>
      <c r="S986" s="216"/>
      <c r="T986" s="216"/>
    </row>
    <row r="987" spans="1:20">
      <c r="A987" s="216">
        <v>40801</v>
      </c>
      <c r="B987" s="216">
        <v>3</v>
      </c>
      <c r="C987" s="216" t="str">
        <f t="shared" si="30"/>
        <v>Rural areas / thinly-populated area</v>
      </c>
      <c r="D987" s="216"/>
      <c r="E987" s="216"/>
      <c r="F987" s="216"/>
      <c r="L987" s="216">
        <v>40801</v>
      </c>
      <c r="M987" s="216">
        <v>410</v>
      </c>
      <c r="N987" s="216" t="str">
        <f t="shared" si="31"/>
        <v>Rural area (central)</v>
      </c>
      <c r="O987" s="216"/>
      <c r="P987" s="216"/>
      <c r="Q987" s="216"/>
      <c r="R987" s="216"/>
      <c r="S987" s="216"/>
      <c r="T987" s="216"/>
    </row>
    <row r="988" spans="1:20">
      <c r="A988" s="216">
        <v>40802</v>
      </c>
      <c r="B988" s="216">
        <v>3</v>
      </c>
      <c r="C988" s="216" t="str">
        <f t="shared" si="30"/>
        <v>Rural areas / thinly-populated area</v>
      </c>
      <c r="D988" s="216"/>
      <c r="E988" s="216"/>
      <c r="F988" s="216"/>
      <c r="L988" s="216">
        <v>40802</v>
      </c>
      <c r="M988" s="216">
        <v>410</v>
      </c>
      <c r="N988" s="216" t="str">
        <f t="shared" si="31"/>
        <v>Rural area (central)</v>
      </c>
      <c r="O988" s="216"/>
      <c r="P988" s="216"/>
      <c r="Q988" s="216"/>
      <c r="R988" s="216"/>
      <c r="S988" s="216">
        <v>1</v>
      </c>
      <c r="T988" s="216"/>
    </row>
    <row r="989" spans="1:20">
      <c r="A989" s="216">
        <v>40804</v>
      </c>
      <c r="B989" s="216">
        <v>3</v>
      </c>
      <c r="C989" s="216" t="str">
        <f t="shared" si="30"/>
        <v>Rural areas / thinly-populated area</v>
      </c>
      <c r="D989" s="216"/>
      <c r="E989" s="216"/>
      <c r="F989" s="216"/>
      <c r="L989" s="216">
        <v>40804</v>
      </c>
      <c r="M989" s="216">
        <v>430</v>
      </c>
      <c r="N989" s="216" t="str">
        <f t="shared" si="31"/>
        <v>Rural area (peripheral)</v>
      </c>
      <c r="O989" s="216"/>
      <c r="P989" s="216"/>
      <c r="Q989" s="216"/>
      <c r="R989" s="216"/>
      <c r="S989" s="216"/>
      <c r="T989" s="216"/>
    </row>
    <row r="990" spans="1:20">
      <c r="A990" s="216">
        <v>40805</v>
      </c>
      <c r="B990" s="216">
        <v>3</v>
      </c>
      <c r="C990" s="216" t="str">
        <f t="shared" si="30"/>
        <v>Rural areas / thinly-populated area</v>
      </c>
      <c r="D990" s="216"/>
      <c r="E990" s="216"/>
      <c r="F990" s="216"/>
      <c r="L990" s="216">
        <v>40805</v>
      </c>
      <c r="M990" s="216">
        <v>410</v>
      </c>
      <c r="N990" s="216" t="str">
        <f t="shared" si="31"/>
        <v>Rural area (central)</v>
      </c>
      <c r="O990" s="216"/>
      <c r="P990" s="216"/>
      <c r="Q990" s="216"/>
      <c r="R990" s="216"/>
      <c r="S990" s="216"/>
      <c r="T990" s="216"/>
    </row>
    <row r="991" spans="1:20">
      <c r="A991" s="216">
        <v>40806</v>
      </c>
      <c r="B991" s="216">
        <v>3</v>
      </c>
      <c r="C991" s="216" t="str">
        <f t="shared" si="30"/>
        <v>Rural areas / thinly-populated area</v>
      </c>
      <c r="D991" s="216"/>
      <c r="E991" s="216"/>
      <c r="F991" s="216"/>
      <c r="L991" s="216">
        <v>40806</v>
      </c>
      <c r="M991" s="216">
        <v>410</v>
      </c>
      <c r="N991" s="216" t="str">
        <f t="shared" si="31"/>
        <v>Rural area (central)</v>
      </c>
      <c r="O991" s="216"/>
      <c r="P991" s="216"/>
      <c r="Q991" s="216"/>
      <c r="R991" s="216"/>
      <c r="S991" s="216"/>
      <c r="T991" s="216"/>
    </row>
    <row r="992" spans="1:20">
      <c r="A992" s="216">
        <v>40807</v>
      </c>
      <c r="B992" s="216">
        <v>3</v>
      </c>
      <c r="C992" s="216" t="str">
        <f t="shared" si="30"/>
        <v>Rural areas / thinly-populated area</v>
      </c>
      <c r="D992" s="216"/>
      <c r="E992" s="216"/>
      <c r="F992" s="216"/>
      <c r="L992" s="216">
        <v>40807</v>
      </c>
      <c r="M992" s="216">
        <v>410</v>
      </c>
      <c r="N992" s="216" t="str">
        <f t="shared" si="31"/>
        <v>Rural area (central)</v>
      </c>
      <c r="O992" s="216"/>
      <c r="P992" s="216"/>
      <c r="Q992" s="216"/>
      <c r="R992" s="216"/>
      <c r="S992" s="216"/>
      <c r="T992" s="216"/>
    </row>
    <row r="993" spans="1:20">
      <c r="A993" s="216">
        <v>40808</v>
      </c>
      <c r="B993" s="216">
        <v>2</v>
      </c>
      <c r="C993" s="216" t="str">
        <f t="shared" si="30"/>
        <v>Towns and suburbs / intermediate density area</v>
      </c>
      <c r="D993" s="216"/>
      <c r="E993" s="216"/>
      <c r="F993" s="216"/>
      <c r="L993" s="216">
        <v>40808</v>
      </c>
      <c r="M993" s="216">
        <v>210</v>
      </c>
      <c r="N993" s="216" t="str">
        <f t="shared" si="31"/>
        <v>Regional centres (central)</v>
      </c>
      <c r="O993" s="216" t="s">
        <v>269</v>
      </c>
      <c r="P993" s="216" t="s">
        <v>270</v>
      </c>
      <c r="Q993" s="216"/>
      <c r="R993" s="216"/>
      <c r="S993" s="216"/>
      <c r="T993" s="216"/>
    </row>
    <row r="994" spans="1:20">
      <c r="A994" s="216">
        <v>40809</v>
      </c>
      <c r="B994" s="216">
        <v>3</v>
      </c>
      <c r="C994" s="216" t="str">
        <f t="shared" si="30"/>
        <v>Rural areas / thinly-populated area</v>
      </c>
      <c r="D994" s="216"/>
      <c r="E994" s="216"/>
      <c r="F994" s="216"/>
      <c r="L994" s="216">
        <v>40809</v>
      </c>
      <c r="M994" s="216">
        <v>410</v>
      </c>
      <c r="N994" s="216" t="str">
        <f t="shared" si="31"/>
        <v>Rural area (central)</v>
      </c>
      <c r="O994" s="216"/>
      <c r="P994" s="216"/>
      <c r="Q994" s="216"/>
      <c r="R994" s="216"/>
      <c r="S994" s="216"/>
      <c r="T994" s="216"/>
    </row>
    <row r="995" spans="1:20">
      <c r="A995" s="216">
        <v>40810</v>
      </c>
      <c r="B995" s="216">
        <v>3</v>
      </c>
      <c r="C995" s="216" t="str">
        <f t="shared" si="30"/>
        <v>Rural areas / thinly-populated area</v>
      </c>
      <c r="D995" s="216"/>
      <c r="E995" s="216"/>
      <c r="F995" s="216"/>
      <c r="L995" s="216">
        <v>40810</v>
      </c>
      <c r="M995" s="216">
        <v>430</v>
      </c>
      <c r="N995" s="216" t="str">
        <f t="shared" si="31"/>
        <v>Rural area (peripheral)</v>
      </c>
      <c r="O995" s="216"/>
      <c r="P995" s="216"/>
      <c r="Q995" s="216"/>
      <c r="R995" s="216"/>
      <c r="S995" s="216"/>
      <c r="T995" s="216"/>
    </row>
    <row r="996" spans="1:20">
      <c r="A996" s="216">
        <v>40811</v>
      </c>
      <c r="B996" s="216">
        <v>3</v>
      </c>
      <c r="C996" s="216" t="str">
        <f t="shared" si="30"/>
        <v>Rural areas / thinly-populated area</v>
      </c>
      <c r="D996" s="216"/>
      <c r="E996" s="216"/>
      <c r="F996" s="216"/>
      <c r="L996" s="216">
        <v>40811</v>
      </c>
      <c r="M996" s="216">
        <v>410</v>
      </c>
      <c r="N996" s="216" t="str">
        <f t="shared" si="31"/>
        <v>Rural area (central)</v>
      </c>
      <c r="O996" s="216"/>
      <c r="P996" s="216"/>
      <c r="Q996" s="216"/>
      <c r="R996" s="216"/>
      <c r="S996" s="216"/>
      <c r="T996" s="216"/>
    </row>
    <row r="997" spans="1:20">
      <c r="A997" s="216">
        <v>40812</v>
      </c>
      <c r="B997" s="216">
        <v>3</v>
      </c>
      <c r="C997" s="216" t="str">
        <f t="shared" si="30"/>
        <v>Rural areas / thinly-populated area</v>
      </c>
      <c r="D997" s="216"/>
      <c r="E997" s="216"/>
      <c r="F997" s="216"/>
      <c r="L997" s="216">
        <v>40812</v>
      </c>
      <c r="M997" s="216">
        <v>420</v>
      </c>
      <c r="N997" s="216" t="str">
        <f t="shared" si="31"/>
        <v>Rural area (intermdiate)</v>
      </c>
      <c r="O997" s="216"/>
      <c r="P997" s="216"/>
      <c r="Q997" s="216"/>
      <c r="R997" s="216"/>
      <c r="S997" s="216"/>
      <c r="T997" s="216"/>
    </row>
    <row r="998" spans="1:20">
      <c r="A998" s="216">
        <v>40813</v>
      </c>
      <c r="B998" s="216">
        <v>3</v>
      </c>
      <c r="C998" s="216" t="str">
        <f t="shared" si="30"/>
        <v>Rural areas / thinly-populated area</v>
      </c>
      <c r="D998" s="216"/>
      <c r="E998" s="216"/>
      <c r="F998" s="216"/>
      <c r="L998" s="216">
        <v>40813</v>
      </c>
      <c r="M998" s="216">
        <v>310</v>
      </c>
      <c r="N998" s="216" t="str">
        <f t="shared" si="31"/>
        <v>Rural area surrounding centres (central)</v>
      </c>
      <c r="O998" s="216"/>
      <c r="P998" s="216"/>
      <c r="Q998" s="216" t="s">
        <v>255</v>
      </c>
      <c r="R998" s="216" t="s">
        <v>256</v>
      </c>
      <c r="S998" s="216"/>
      <c r="T998" s="216"/>
    </row>
    <row r="999" spans="1:20">
      <c r="A999" s="216">
        <v>40814</v>
      </c>
      <c r="B999" s="216">
        <v>3</v>
      </c>
      <c r="C999" s="216" t="str">
        <f t="shared" si="30"/>
        <v>Rural areas / thinly-populated area</v>
      </c>
      <c r="D999" s="216"/>
      <c r="E999" s="216"/>
      <c r="F999" s="216"/>
      <c r="L999" s="216">
        <v>40814</v>
      </c>
      <c r="M999" s="216">
        <v>410</v>
      </c>
      <c r="N999" s="216" t="str">
        <f t="shared" si="31"/>
        <v>Rural area (central)</v>
      </c>
      <c r="O999" s="216"/>
      <c r="P999" s="216"/>
      <c r="Q999" s="216"/>
      <c r="R999" s="216"/>
      <c r="S999" s="216"/>
      <c r="T999" s="216"/>
    </row>
    <row r="1000" spans="1:20">
      <c r="A1000" s="216">
        <v>40815</v>
      </c>
      <c r="B1000" s="216">
        <v>3</v>
      </c>
      <c r="C1000" s="216" t="str">
        <f t="shared" si="30"/>
        <v>Rural areas / thinly-populated area</v>
      </c>
      <c r="D1000" s="216"/>
      <c r="E1000" s="216"/>
      <c r="F1000" s="216"/>
      <c r="L1000" s="216">
        <v>40815</v>
      </c>
      <c r="M1000" s="216">
        <v>410</v>
      </c>
      <c r="N1000" s="216" t="str">
        <f t="shared" si="31"/>
        <v>Rural area (central)</v>
      </c>
      <c r="O1000" s="216"/>
      <c r="P1000" s="216"/>
      <c r="Q1000" s="216"/>
      <c r="R1000" s="216"/>
      <c r="S1000" s="216"/>
      <c r="T1000" s="216"/>
    </row>
    <row r="1001" spans="1:20">
      <c r="A1001" s="216">
        <v>40816</v>
      </c>
      <c r="B1001" s="216">
        <v>3</v>
      </c>
      <c r="C1001" s="216" t="str">
        <f t="shared" si="30"/>
        <v>Rural areas / thinly-populated area</v>
      </c>
      <c r="D1001" s="216"/>
      <c r="E1001" s="216"/>
      <c r="F1001" s="216"/>
      <c r="L1001" s="216">
        <v>40816</v>
      </c>
      <c r="M1001" s="216">
        <v>430</v>
      </c>
      <c r="N1001" s="216" t="str">
        <f t="shared" si="31"/>
        <v>Rural area (peripheral)</v>
      </c>
      <c r="O1001" s="216"/>
      <c r="P1001" s="216"/>
      <c r="Q1001" s="216"/>
      <c r="R1001" s="216"/>
      <c r="S1001" s="216"/>
      <c r="T1001" s="216"/>
    </row>
    <row r="1002" spans="1:20">
      <c r="A1002" s="216">
        <v>40817</v>
      </c>
      <c r="B1002" s="216">
        <v>3</v>
      </c>
      <c r="C1002" s="216" t="str">
        <f t="shared" si="30"/>
        <v>Rural areas / thinly-populated area</v>
      </c>
      <c r="D1002" s="216"/>
      <c r="E1002" s="216"/>
      <c r="F1002" s="216"/>
      <c r="L1002" s="216">
        <v>40817</v>
      </c>
      <c r="M1002" s="216">
        <v>430</v>
      </c>
      <c r="N1002" s="216" t="str">
        <f t="shared" si="31"/>
        <v>Rural area (peripheral)</v>
      </c>
      <c r="O1002" s="216"/>
      <c r="P1002" s="216"/>
      <c r="Q1002" s="216"/>
      <c r="R1002" s="216"/>
      <c r="S1002" s="216"/>
      <c r="T1002" s="216"/>
    </row>
    <row r="1003" spans="1:20">
      <c r="A1003" s="216">
        <v>40818</v>
      </c>
      <c r="B1003" s="216">
        <v>3</v>
      </c>
      <c r="C1003" s="216" t="str">
        <f t="shared" si="30"/>
        <v>Rural areas / thinly-populated area</v>
      </c>
      <c r="D1003" s="216"/>
      <c r="E1003" s="216"/>
      <c r="F1003" s="216"/>
      <c r="L1003" s="216">
        <v>40818</v>
      </c>
      <c r="M1003" s="216">
        <v>410</v>
      </c>
      <c r="N1003" s="216" t="str">
        <f t="shared" si="31"/>
        <v>Rural area (central)</v>
      </c>
      <c r="O1003" s="216"/>
      <c r="P1003" s="216"/>
      <c r="Q1003" s="216"/>
      <c r="R1003" s="216"/>
      <c r="S1003" s="216"/>
      <c r="T1003" s="216"/>
    </row>
    <row r="1004" spans="1:20">
      <c r="A1004" s="216">
        <v>40820</v>
      </c>
      <c r="B1004" s="216">
        <v>3</v>
      </c>
      <c r="C1004" s="216" t="str">
        <f t="shared" si="30"/>
        <v>Rural areas / thinly-populated area</v>
      </c>
      <c r="D1004" s="216"/>
      <c r="E1004" s="216"/>
      <c r="F1004" s="216"/>
      <c r="L1004" s="216">
        <v>40820</v>
      </c>
      <c r="M1004" s="216">
        <v>420</v>
      </c>
      <c r="N1004" s="216" t="str">
        <f t="shared" si="31"/>
        <v>Rural area (intermdiate)</v>
      </c>
      <c r="O1004" s="216"/>
      <c r="P1004" s="216"/>
      <c r="Q1004" s="216"/>
      <c r="R1004" s="216"/>
      <c r="S1004" s="216"/>
      <c r="T1004" s="216"/>
    </row>
    <row r="1005" spans="1:20">
      <c r="A1005" s="216">
        <v>40821</v>
      </c>
      <c r="B1005" s="216">
        <v>3</v>
      </c>
      <c r="C1005" s="216" t="str">
        <f t="shared" si="30"/>
        <v>Rural areas / thinly-populated area</v>
      </c>
      <c r="D1005" s="216"/>
      <c r="E1005" s="216"/>
      <c r="F1005" s="216"/>
      <c r="L1005" s="216">
        <v>40821</v>
      </c>
      <c r="M1005" s="216">
        <v>410</v>
      </c>
      <c r="N1005" s="216" t="str">
        <f t="shared" si="31"/>
        <v>Rural area (central)</v>
      </c>
      <c r="O1005" s="216"/>
      <c r="P1005" s="216"/>
      <c r="Q1005" s="216"/>
      <c r="R1005" s="216"/>
      <c r="S1005" s="216"/>
      <c r="T1005" s="216"/>
    </row>
    <row r="1006" spans="1:20">
      <c r="A1006" s="216">
        <v>40822</v>
      </c>
      <c r="B1006" s="216">
        <v>3</v>
      </c>
      <c r="C1006" s="216" t="str">
        <f t="shared" si="30"/>
        <v>Rural areas / thinly-populated area</v>
      </c>
      <c r="D1006" s="216"/>
      <c r="E1006" s="216"/>
      <c r="F1006" s="216"/>
      <c r="L1006" s="216">
        <v>40822</v>
      </c>
      <c r="M1006" s="216">
        <v>410</v>
      </c>
      <c r="N1006" s="216" t="str">
        <f t="shared" si="31"/>
        <v>Rural area (central)</v>
      </c>
      <c r="O1006" s="216"/>
      <c r="P1006" s="216"/>
      <c r="Q1006" s="216"/>
      <c r="R1006" s="216"/>
      <c r="S1006" s="216"/>
      <c r="T1006" s="216"/>
    </row>
    <row r="1007" spans="1:20">
      <c r="A1007" s="216">
        <v>40823</v>
      </c>
      <c r="B1007" s="216">
        <v>3</v>
      </c>
      <c r="C1007" s="216" t="str">
        <f t="shared" si="30"/>
        <v>Rural areas / thinly-populated area</v>
      </c>
      <c r="D1007" s="216"/>
      <c r="E1007" s="216"/>
      <c r="F1007" s="216"/>
      <c r="L1007" s="216">
        <v>40823</v>
      </c>
      <c r="M1007" s="216">
        <v>410</v>
      </c>
      <c r="N1007" s="216" t="str">
        <f t="shared" si="31"/>
        <v>Rural area (central)</v>
      </c>
      <c r="O1007" s="216"/>
      <c r="P1007" s="216"/>
      <c r="Q1007" s="216"/>
      <c r="R1007" s="216"/>
      <c r="S1007" s="216"/>
      <c r="T1007" s="216"/>
    </row>
    <row r="1008" spans="1:20">
      <c r="A1008" s="216">
        <v>40824</v>
      </c>
      <c r="B1008" s="216">
        <v>3</v>
      </c>
      <c r="C1008" s="216" t="str">
        <f t="shared" si="30"/>
        <v>Rural areas / thinly-populated area</v>
      </c>
      <c r="D1008" s="216"/>
      <c r="E1008" s="216"/>
      <c r="F1008" s="216"/>
      <c r="L1008" s="216">
        <v>40824</v>
      </c>
      <c r="M1008" s="216">
        <v>430</v>
      </c>
      <c r="N1008" s="216" t="str">
        <f t="shared" si="31"/>
        <v>Rural area (peripheral)</v>
      </c>
      <c r="O1008" s="216"/>
      <c r="P1008" s="216"/>
      <c r="Q1008" s="216"/>
      <c r="R1008" s="216"/>
      <c r="S1008" s="216"/>
      <c r="T1008" s="216"/>
    </row>
    <row r="1009" spans="1:20">
      <c r="A1009" s="216">
        <v>40825</v>
      </c>
      <c r="B1009" s="216">
        <v>3</v>
      </c>
      <c r="C1009" s="216" t="str">
        <f t="shared" si="30"/>
        <v>Rural areas / thinly-populated area</v>
      </c>
      <c r="D1009" s="216"/>
      <c r="E1009" s="216"/>
      <c r="F1009" s="216"/>
      <c r="L1009" s="216">
        <v>40825</v>
      </c>
      <c r="M1009" s="216">
        <v>410</v>
      </c>
      <c r="N1009" s="216" t="str">
        <f t="shared" si="31"/>
        <v>Rural area (central)</v>
      </c>
      <c r="O1009" s="216"/>
      <c r="P1009" s="216"/>
      <c r="Q1009" s="216"/>
      <c r="R1009" s="216"/>
      <c r="S1009" s="216"/>
      <c r="T1009" s="216"/>
    </row>
    <row r="1010" spans="1:20">
      <c r="A1010" s="216">
        <v>40826</v>
      </c>
      <c r="B1010" s="216">
        <v>3</v>
      </c>
      <c r="C1010" s="216" t="str">
        <f t="shared" si="30"/>
        <v>Rural areas / thinly-populated area</v>
      </c>
      <c r="D1010" s="216"/>
      <c r="E1010" s="216"/>
      <c r="F1010" s="216"/>
      <c r="L1010" s="216">
        <v>40826</v>
      </c>
      <c r="M1010" s="216">
        <v>410</v>
      </c>
      <c r="N1010" s="216" t="str">
        <f t="shared" si="31"/>
        <v>Rural area (central)</v>
      </c>
      <c r="O1010" s="216"/>
      <c r="P1010" s="216"/>
      <c r="Q1010" s="216"/>
      <c r="R1010" s="216"/>
      <c r="S1010" s="216"/>
      <c r="T1010" s="216"/>
    </row>
    <row r="1011" spans="1:20">
      <c r="A1011" s="216">
        <v>40827</v>
      </c>
      <c r="B1011" s="216">
        <v>2</v>
      </c>
      <c r="C1011" s="216" t="str">
        <f t="shared" si="30"/>
        <v>Towns and suburbs / intermediate density area</v>
      </c>
      <c r="D1011" s="216"/>
      <c r="E1011" s="216"/>
      <c r="F1011" s="216"/>
      <c r="L1011" s="216">
        <v>40827</v>
      </c>
      <c r="M1011" s="216">
        <v>210</v>
      </c>
      <c r="N1011" s="216" t="str">
        <f t="shared" si="31"/>
        <v>Regional centres (central)</v>
      </c>
      <c r="O1011" s="216" t="s">
        <v>269</v>
      </c>
      <c r="P1011" s="216" t="s">
        <v>270</v>
      </c>
      <c r="Q1011" s="216"/>
      <c r="R1011" s="216"/>
      <c r="S1011" s="216"/>
      <c r="T1011" s="216"/>
    </row>
    <row r="1012" spans="1:20">
      <c r="A1012" s="216">
        <v>40828</v>
      </c>
      <c r="B1012" s="216">
        <v>3</v>
      </c>
      <c r="C1012" s="216" t="str">
        <f t="shared" si="30"/>
        <v>Rural areas / thinly-populated area</v>
      </c>
      <c r="D1012" s="216"/>
      <c r="E1012" s="216"/>
      <c r="F1012" s="216"/>
      <c r="L1012" s="216">
        <v>40828</v>
      </c>
      <c r="M1012" s="216">
        <v>430</v>
      </c>
      <c r="N1012" s="216" t="str">
        <f t="shared" si="31"/>
        <v>Rural area (peripheral)</v>
      </c>
      <c r="O1012" s="216"/>
      <c r="P1012" s="216"/>
      <c r="Q1012" s="216"/>
      <c r="R1012" s="216"/>
      <c r="S1012" s="216"/>
      <c r="T1012" s="216"/>
    </row>
    <row r="1013" spans="1:20">
      <c r="A1013" s="216">
        <v>40829</v>
      </c>
      <c r="B1013" s="216">
        <v>3</v>
      </c>
      <c r="C1013" s="216" t="str">
        <f t="shared" si="30"/>
        <v>Rural areas / thinly-populated area</v>
      </c>
      <c r="D1013" s="216"/>
      <c r="E1013" s="216"/>
      <c r="F1013" s="216"/>
      <c r="L1013" s="216">
        <v>40829</v>
      </c>
      <c r="M1013" s="216">
        <v>410</v>
      </c>
      <c r="N1013" s="216" t="str">
        <f t="shared" si="31"/>
        <v>Rural area (central)</v>
      </c>
      <c r="O1013" s="216"/>
      <c r="P1013" s="216"/>
      <c r="Q1013" s="216"/>
      <c r="R1013" s="216"/>
      <c r="S1013" s="216"/>
      <c r="T1013" s="216"/>
    </row>
    <row r="1014" spans="1:20">
      <c r="A1014" s="216">
        <v>40830</v>
      </c>
      <c r="B1014" s="216">
        <v>2</v>
      </c>
      <c r="C1014" s="216" t="str">
        <f t="shared" si="30"/>
        <v>Towns and suburbs / intermediate density area</v>
      </c>
      <c r="D1014" s="216"/>
      <c r="E1014" s="216"/>
      <c r="F1014" s="216"/>
      <c r="L1014" s="216">
        <v>40830</v>
      </c>
      <c r="M1014" s="216">
        <v>410</v>
      </c>
      <c r="N1014" s="216" t="str">
        <f t="shared" si="31"/>
        <v>Rural area (central)</v>
      </c>
      <c r="O1014" s="216"/>
      <c r="P1014" s="216"/>
      <c r="Q1014" s="216"/>
      <c r="R1014" s="216"/>
      <c r="S1014" s="216"/>
      <c r="T1014" s="216"/>
    </row>
    <row r="1015" spans="1:20">
      <c r="A1015" s="216">
        <v>40831</v>
      </c>
      <c r="B1015" s="216">
        <v>3</v>
      </c>
      <c r="C1015" s="216" t="str">
        <f t="shared" si="30"/>
        <v>Rural areas / thinly-populated area</v>
      </c>
      <c r="D1015" s="216"/>
      <c r="E1015" s="216"/>
      <c r="F1015" s="216"/>
      <c r="L1015" s="216">
        <v>40831</v>
      </c>
      <c r="M1015" s="216">
        <v>420</v>
      </c>
      <c r="N1015" s="216" t="str">
        <f t="shared" si="31"/>
        <v>Rural area (intermdiate)</v>
      </c>
      <c r="O1015" s="216"/>
      <c r="P1015" s="216"/>
      <c r="Q1015" s="216"/>
      <c r="R1015" s="216"/>
      <c r="S1015" s="216"/>
      <c r="T1015" s="216"/>
    </row>
    <row r="1016" spans="1:20">
      <c r="A1016" s="216">
        <v>40832</v>
      </c>
      <c r="B1016" s="216">
        <v>3</v>
      </c>
      <c r="C1016" s="216" t="str">
        <f t="shared" si="30"/>
        <v>Rural areas / thinly-populated area</v>
      </c>
      <c r="D1016" s="216"/>
      <c r="E1016" s="216"/>
      <c r="F1016" s="216"/>
      <c r="L1016" s="216">
        <v>40832</v>
      </c>
      <c r="M1016" s="216">
        <v>410</v>
      </c>
      <c r="N1016" s="216" t="str">
        <f t="shared" si="31"/>
        <v>Rural area (central)</v>
      </c>
      <c r="O1016" s="216"/>
      <c r="P1016" s="216"/>
      <c r="Q1016" s="216"/>
      <c r="R1016" s="216"/>
      <c r="S1016" s="216"/>
      <c r="T1016" s="216"/>
    </row>
    <row r="1017" spans="1:20">
      <c r="A1017" s="216">
        <v>40833</v>
      </c>
      <c r="B1017" s="216">
        <v>3</v>
      </c>
      <c r="C1017" s="216" t="str">
        <f t="shared" si="30"/>
        <v>Rural areas / thinly-populated area</v>
      </c>
      <c r="D1017" s="216"/>
      <c r="E1017" s="216"/>
      <c r="F1017" s="216"/>
      <c r="L1017" s="216">
        <v>40833</v>
      </c>
      <c r="M1017" s="216">
        <v>410</v>
      </c>
      <c r="N1017" s="216" t="str">
        <f t="shared" si="31"/>
        <v>Rural area (central)</v>
      </c>
      <c r="O1017" s="216"/>
      <c r="P1017" s="216"/>
      <c r="Q1017" s="216"/>
      <c r="R1017" s="216"/>
      <c r="S1017" s="216"/>
      <c r="T1017" s="216"/>
    </row>
    <row r="1018" spans="1:20">
      <c r="A1018" s="216">
        <v>40834</v>
      </c>
      <c r="B1018" s="216">
        <v>3</v>
      </c>
      <c r="C1018" s="216" t="str">
        <f t="shared" si="30"/>
        <v>Rural areas / thinly-populated area</v>
      </c>
      <c r="D1018" s="216"/>
      <c r="E1018" s="216"/>
      <c r="F1018" s="216"/>
      <c r="L1018" s="216">
        <v>40834</v>
      </c>
      <c r="M1018" s="216">
        <v>410</v>
      </c>
      <c r="N1018" s="216" t="str">
        <f t="shared" si="31"/>
        <v>Rural area (central)</v>
      </c>
      <c r="O1018" s="216"/>
      <c r="P1018" s="216"/>
      <c r="Q1018" s="216"/>
      <c r="R1018" s="216"/>
      <c r="S1018" s="216"/>
      <c r="T1018" s="216"/>
    </row>
    <row r="1019" spans="1:20">
      <c r="A1019" s="216">
        <v>40835</v>
      </c>
      <c r="B1019" s="216">
        <v>3</v>
      </c>
      <c r="C1019" s="216" t="str">
        <f t="shared" si="30"/>
        <v>Rural areas / thinly-populated area</v>
      </c>
      <c r="D1019" s="216"/>
      <c r="E1019" s="216"/>
      <c r="F1019" s="216"/>
      <c r="L1019" s="216">
        <v>40835</v>
      </c>
      <c r="M1019" s="216">
        <v>430</v>
      </c>
      <c r="N1019" s="216" t="str">
        <f t="shared" si="31"/>
        <v>Rural area (peripheral)</v>
      </c>
      <c r="O1019" s="216"/>
      <c r="P1019" s="216"/>
      <c r="Q1019" s="216"/>
      <c r="R1019" s="216"/>
      <c r="S1019" s="216"/>
      <c r="T1019" s="216"/>
    </row>
    <row r="1020" spans="1:20">
      <c r="A1020" s="216">
        <v>40901</v>
      </c>
      <c r="B1020" s="216">
        <v>3</v>
      </c>
      <c r="C1020" s="216" t="str">
        <f t="shared" si="30"/>
        <v>Rural areas / thinly-populated area</v>
      </c>
      <c r="D1020" s="216"/>
      <c r="E1020" s="216"/>
      <c r="F1020" s="216"/>
      <c r="L1020" s="216">
        <v>40901</v>
      </c>
      <c r="M1020" s="216">
        <v>430</v>
      </c>
      <c r="N1020" s="216" t="str">
        <f t="shared" si="31"/>
        <v>Rural area (peripheral)</v>
      </c>
      <c r="O1020" s="216"/>
      <c r="P1020" s="216"/>
      <c r="Q1020" s="216"/>
      <c r="R1020" s="216"/>
      <c r="S1020" s="216">
        <v>1</v>
      </c>
      <c r="T1020" s="216"/>
    </row>
    <row r="1021" spans="1:20">
      <c r="A1021" s="216">
        <v>40902</v>
      </c>
      <c r="B1021" s="216">
        <v>3</v>
      </c>
      <c r="C1021" s="216" t="str">
        <f t="shared" si="30"/>
        <v>Rural areas / thinly-populated area</v>
      </c>
      <c r="D1021" s="216"/>
      <c r="E1021" s="216"/>
      <c r="F1021" s="216"/>
      <c r="L1021" s="216">
        <v>40902</v>
      </c>
      <c r="M1021" s="216">
        <v>410</v>
      </c>
      <c r="N1021" s="216" t="str">
        <f t="shared" si="31"/>
        <v>Rural area (central)</v>
      </c>
      <c r="O1021" s="216"/>
      <c r="P1021" s="216"/>
      <c r="Q1021" s="216"/>
      <c r="R1021" s="216"/>
      <c r="S1021" s="216"/>
      <c r="T1021" s="216"/>
    </row>
    <row r="1022" spans="1:20">
      <c r="A1022" s="216">
        <v>40903</v>
      </c>
      <c r="B1022" s="216">
        <v>3</v>
      </c>
      <c r="C1022" s="216" t="str">
        <f t="shared" si="30"/>
        <v>Rural areas / thinly-populated area</v>
      </c>
      <c r="D1022" s="216"/>
      <c r="E1022" s="216"/>
      <c r="F1022" s="216"/>
      <c r="L1022" s="216">
        <v>40903</v>
      </c>
      <c r="M1022" s="216">
        <v>430</v>
      </c>
      <c r="N1022" s="216" t="str">
        <f t="shared" si="31"/>
        <v>Rural area (peripheral)</v>
      </c>
      <c r="O1022" s="216"/>
      <c r="P1022" s="216"/>
      <c r="Q1022" s="216"/>
      <c r="R1022" s="216"/>
      <c r="S1022" s="216">
        <v>1</v>
      </c>
      <c r="T1022" s="216"/>
    </row>
    <row r="1023" spans="1:20">
      <c r="A1023" s="216">
        <v>40904</v>
      </c>
      <c r="B1023" s="216">
        <v>3</v>
      </c>
      <c r="C1023" s="216" t="str">
        <f t="shared" si="30"/>
        <v>Rural areas / thinly-populated area</v>
      </c>
      <c r="D1023" s="216"/>
      <c r="E1023" s="216"/>
      <c r="F1023" s="216"/>
      <c r="L1023" s="216">
        <v>40904</v>
      </c>
      <c r="M1023" s="216">
        <v>410</v>
      </c>
      <c r="N1023" s="216" t="str">
        <f t="shared" si="31"/>
        <v>Rural area (central)</v>
      </c>
      <c r="O1023" s="216"/>
      <c r="P1023" s="216"/>
      <c r="Q1023" s="216"/>
      <c r="R1023" s="216"/>
      <c r="S1023" s="216"/>
      <c r="T1023" s="216"/>
    </row>
    <row r="1024" spans="1:20">
      <c r="A1024" s="216">
        <v>40905</v>
      </c>
      <c r="B1024" s="216">
        <v>2</v>
      </c>
      <c r="C1024" s="216" t="str">
        <f t="shared" si="30"/>
        <v>Towns and suburbs / intermediate density area</v>
      </c>
      <c r="D1024" s="216"/>
      <c r="E1024" s="216"/>
      <c r="F1024" s="216"/>
      <c r="L1024" s="216">
        <v>40905</v>
      </c>
      <c r="M1024" s="216">
        <v>210</v>
      </c>
      <c r="N1024" s="216" t="str">
        <f t="shared" si="31"/>
        <v>Regional centres (central)</v>
      </c>
      <c r="O1024" s="216" t="s">
        <v>271</v>
      </c>
      <c r="P1024" s="216" t="s">
        <v>272</v>
      </c>
      <c r="Q1024" s="216"/>
      <c r="R1024" s="216"/>
      <c r="S1024" s="216"/>
      <c r="T1024" s="216"/>
    </row>
    <row r="1025" spans="1:20">
      <c r="A1025" s="216">
        <v>40906</v>
      </c>
      <c r="B1025" s="216">
        <v>3</v>
      </c>
      <c r="C1025" s="216" t="str">
        <f t="shared" si="30"/>
        <v>Rural areas / thinly-populated area</v>
      </c>
      <c r="D1025" s="216"/>
      <c r="E1025" s="216"/>
      <c r="F1025" s="216"/>
      <c r="L1025" s="216">
        <v>40906</v>
      </c>
      <c r="M1025" s="216">
        <v>420</v>
      </c>
      <c r="N1025" s="216" t="str">
        <f t="shared" si="31"/>
        <v>Rural area (intermdiate)</v>
      </c>
      <c r="O1025" s="216"/>
      <c r="P1025" s="216"/>
      <c r="Q1025" s="216"/>
      <c r="R1025" s="216"/>
      <c r="S1025" s="216"/>
      <c r="T1025" s="216"/>
    </row>
    <row r="1026" spans="1:20">
      <c r="A1026" s="216">
        <v>40907</v>
      </c>
      <c r="B1026" s="216">
        <v>3</v>
      </c>
      <c r="C1026" s="216" t="str">
        <f t="shared" si="30"/>
        <v>Rural areas / thinly-populated area</v>
      </c>
      <c r="D1026" s="216"/>
      <c r="E1026" s="216"/>
      <c r="F1026" s="216"/>
      <c r="L1026" s="216">
        <v>40907</v>
      </c>
      <c r="M1026" s="216">
        <v>410</v>
      </c>
      <c r="N1026" s="216" t="str">
        <f t="shared" si="31"/>
        <v>Rural area (central)</v>
      </c>
      <c r="O1026" s="216"/>
      <c r="P1026" s="216"/>
      <c r="Q1026" s="216"/>
      <c r="R1026" s="216"/>
      <c r="S1026" s="216"/>
      <c r="T1026" s="216"/>
    </row>
    <row r="1027" spans="1:20">
      <c r="A1027" s="216">
        <v>40908</v>
      </c>
      <c r="B1027" s="216">
        <v>2</v>
      </c>
      <c r="C1027" s="216" t="str">
        <f t="shared" si="30"/>
        <v>Towns and suburbs / intermediate density area</v>
      </c>
      <c r="D1027" s="216"/>
      <c r="E1027" s="216"/>
      <c r="F1027" s="216"/>
      <c r="L1027" s="216">
        <v>40908</v>
      </c>
      <c r="M1027" s="216">
        <v>210</v>
      </c>
      <c r="N1027" s="216" t="str">
        <f t="shared" si="31"/>
        <v>Regional centres (central)</v>
      </c>
      <c r="O1027" s="216" t="s">
        <v>271</v>
      </c>
      <c r="P1027" s="216" t="s">
        <v>272</v>
      </c>
      <c r="Q1027" s="216"/>
      <c r="R1027" s="216"/>
      <c r="S1027" s="216"/>
      <c r="T1027" s="216"/>
    </row>
    <row r="1028" spans="1:20">
      <c r="A1028" s="216">
        <v>40909</v>
      </c>
      <c r="B1028" s="216">
        <v>3</v>
      </c>
      <c r="C1028" s="216" t="str">
        <f t="shared" ref="C1028:C1091" si="32">VLOOKUP(B1028,$F$3:$G$5,2)</f>
        <v>Rural areas / thinly-populated area</v>
      </c>
      <c r="D1028" s="216"/>
      <c r="E1028" s="216"/>
      <c r="F1028" s="216"/>
      <c r="L1028" s="216">
        <v>40909</v>
      </c>
      <c r="M1028" s="216">
        <v>430</v>
      </c>
      <c r="N1028" s="216" t="str">
        <f t="shared" ref="N1028:N1091" si="33">VLOOKUP(M1028,$U$3:$V$13,2)</f>
        <v>Rural area (peripheral)</v>
      </c>
      <c r="O1028" s="216"/>
      <c r="P1028" s="216"/>
      <c r="Q1028" s="216"/>
      <c r="R1028" s="216"/>
      <c r="S1028" s="216"/>
      <c r="T1028" s="216"/>
    </row>
    <row r="1029" spans="1:20">
      <c r="A1029" s="216">
        <v>40910</v>
      </c>
      <c r="B1029" s="216">
        <v>3</v>
      </c>
      <c r="C1029" s="216" t="str">
        <f t="shared" si="32"/>
        <v>Rural areas / thinly-populated area</v>
      </c>
      <c r="D1029" s="216"/>
      <c r="E1029" s="216"/>
      <c r="F1029" s="216"/>
      <c r="L1029" s="216">
        <v>40910</v>
      </c>
      <c r="M1029" s="216">
        <v>410</v>
      </c>
      <c r="N1029" s="216" t="str">
        <f t="shared" si="33"/>
        <v>Rural area (central)</v>
      </c>
      <c r="O1029" s="216"/>
      <c r="P1029" s="216"/>
      <c r="Q1029" s="216"/>
      <c r="R1029" s="216"/>
      <c r="S1029" s="216"/>
      <c r="T1029" s="216"/>
    </row>
    <row r="1030" spans="1:20">
      <c r="A1030" s="216">
        <v>40911</v>
      </c>
      <c r="B1030" s="216">
        <v>3</v>
      </c>
      <c r="C1030" s="216" t="str">
        <f t="shared" si="32"/>
        <v>Rural areas / thinly-populated area</v>
      </c>
      <c r="D1030" s="216"/>
      <c r="E1030" s="216"/>
      <c r="F1030" s="216"/>
      <c r="L1030" s="216">
        <v>40911</v>
      </c>
      <c r="M1030" s="216">
        <v>420</v>
      </c>
      <c r="N1030" s="216" t="str">
        <f t="shared" si="33"/>
        <v>Rural area (intermdiate)</v>
      </c>
      <c r="O1030" s="216"/>
      <c r="P1030" s="216"/>
      <c r="Q1030" s="216"/>
      <c r="R1030" s="216"/>
      <c r="S1030" s="216"/>
      <c r="T1030" s="216"/>
    </row>
    <row r="1031" spans="1:20">
      <c r="A1031" s="216">
        <v>40912</v>
      </c>
      <c r="B1031" s="216">
        <v>3</v>
      </c>
      <c r="C1031" s="216" t="str">
        <f t="shared" si="32"/>
        <v>Rural areas / thinly-populated area</v>
      </c>
      <c r="D1031" s="216"/>
      <c r="E1031" s="216"/>
      <c r="F1031" s="216"/>
      <c r="L1031" s="216">
        <v>40912</v>
      </c>
      <c r="M1031" s="216">
        <v>410</v>
      </c>
      <c r="N1031" s="216" t="str">
        <f t="shared" si="33"/>
        <v>Rural area (central)</v>
      </c>
      <c r="O1031" s="216"/>
      <c r="P1031" s="216"/>
      <c r="Q1031" s="216"/>
      <c r="R1031" s="216"/>
      <c r="S1031" s="216"/>
      <c r="T1031" s="216"/>
    </row>
    <row r="1032" spans="1:20">
      <c r="A1032" s="216">
        <v>40913</v>
      </c>
      <c r="B1032" s="216">
        <v>3</v>
      </c>
      <c r="C1032" s="216" t="str">
        <f t="shared" si="32"/>
        <v>Rural areas / thinly-populated area</v>
      </c>
      <c r="D1032" s="216"/>
      <c r="E1032" s="216"/>
      <c r="F1032" s="216"/>
      <c r="L1032" s="216">
        <v>40913</v>
      </c>
      <c r="M1032" s="216">
        <v>410</v>
      </c>
      <c r="N1032" s="216" t="str">
        <f t="shared" si="33"/>
        <v>Rural area (central)</v>
      </c>
      <c r="O1032" s="216"/>
      <c r="P1032" s="216"/>
      <c r="Q1032" s="216"/>
      <c r="R1032" s="216"/>
      <c r="S1032" s="216"/>
      <c r="T1032" s="216"/>
    </row>
    <row r="1033" spans="1:20">
      <c r="A1033" s="216">
        <v>40914</v>
      </c>
      <c r="B1033" s="216">
        <v>3</v>
      </c>
      <c r="C1033" s="216" t="str">
        <f t="shared" si="32"/>
        <v>Rural areas / thinly-populated area</v>
      </c>
      <c r="D1033" s="216"/>
      <c r="E1033" s="216"/>
      <c r="F1033" s="216"/>
      <c r="L1033" s="216">
        <v>40914</v>
      </c>
      <c r="M1033" s="216">
        <v>430</v>
      </c>
      <c r="N1033" s="216" t="str">
        <f t="shared" si="33"/>
        <v>Rural area (peripheral)</v>
      </c>
      <c r="O1033" s="216"/>
      <c r="P1033" s="216"/>
      <c r="Q1033" s="216"/>
      <c r="R1033" s="216"/>
      <c r="S1033" s="216"/>
      <c r="T1033" s="216"/>
    </row>
    <row r="1034" spans="1:20">
      <c r="A1034" s="216">
        <v>40915</v>
      </c>
      <c r="B1034" s="216">
        <v>3</v>
      </c>
      <c r="C1034" s="216" t="str">
        <f t="shared" si="32"/>
        <v>Rural areas / thinly-populated area</v>
      </c>
      <c r="D1034" s="216"/>
      <c r="E1034" s="216"/>
      <c r="F1034" s="216"/>
      <c r="L1034" s="216">
        <v>40915</v>
      </c>
      <c r="M1034" s="216">
        <v>430</v>
      </c>
      <c r="N1034" s="216" t="str">
        <f t="shared" si="33"/>
        <v>Rural area (peripheral)</v>
      </c>
      <c r="O1034" s="216"/>
      <c r="P1034" s="216"/>
      <c r="Q1034" s="216"/>
      <c r="R1034" s="216"/>
      <c r="S1034" s="216"/>
      <c r="T1034" s="216"/>
    </row>
    <row r="1035" spans="1:20">
      <c r="A1035" s="216">
        <v>40916</v>
      </c>
      <c r="B1035" s="216">
        <v>3</v>
      </c>
      <c r="C1035" s="216" t="str">
        <f t="shared" si="32"/>
        <v>Rural areas / thinly-populated area</v>
      </c>
      <c r="D1035" s="216"/>
      <c r="E1035" s="216"/>
      <c r="F1035" s="216"/>
      <c r="L1035" s="216">
        <v>40916</v>
      </c>
      <c r="M1035" s="216">
        <v>420</v>
      </c>
      <c r="N1035" s="216" t="str">
        <f t="shared" si="33"/>
        <v>Rural area (intermdiate)</v>
      </c>
      <c r="O1035" s="216"/>
      <c r="P1035" s="216"/>
      <c r="Q1035" s="216"/>
      <c r="R1035" s="216"/>
      <c r="S1035" s="216"/>
      <c r="T1035" s="216"/>
    </row>
    <row r="1036" spans="1:20">
      <c r="A1036" s="216">
        <v>40917</v>
      </c>
      <c r="B1036" s="216">
        <v>3</v>
      </c>
      <c r="C1036" s="216" t="str">
        <f t="shared" si="32"/>
        <v>Rural areas / thinly-populated area</v>
      </c>
      <c r="D1036" s="216"/>
      <c r="E1036" s="216"/>
      <c r="F1036" s="216"/>
      <c r="L1036" s="216">
        <v>40917</v>
      </c>
      <c r="M1036" s="216">
        <v>410</v>
      </c>
      <c r="N1036" s="216" t="str">
        <f t="shared" si="33"/>
        <v>Rural area (central)</v>
      </c>
      <c r="O1036" s="216"/>
      <c r="P1036" s="216"/>
      <c r="Q1036" s="216"/>
      <c r="R1036" s="216"/>
      <c r="S1036" s="216"/>
      <c r="T1036" s="216"/>
    </row>
    <row r="1037" spans="1:20">
      <c r="A1037" s="216">
        <v>40918</v>
      </c>
      <c r="B1037" s="216">
        <v>3</v>
      </c>
      <c r="C1037" s="216" t="str">
        <f t="shared" si="32"/>
        <v>Rural areas / thinly-populated area</v>
      </c>
      <c r="D1037" s="216"/>
      <c r="E1037" s="216"/>
      <c r="F1037" s="216"/>
      <c r="L1037" s="216">
        <v>40918</v>
      </c>
      <c r="M1037" s="216">
        <v>420</v>
      </c>
      <c r="N1037" s="216" t="str">
        <f t="shared" si="33"/>
        <v>Rural area (intermdiate)</v>
      </c>
      <c r="O1037" s="216"/>
      <c r="P1037" s="216"/>
      <c r="Q1037" s="216"/>
      <c r="R1037" s="216"/>
      <c r="S1037" s="216">
        <v>1</v>
      </c>
      <c r="T1037" s="216"/>
    </row>
    <row r="1038" spans="1:20">
      <c r="A1038" s="216">
        <v>40919</v>
      </c>
      <c r="B1038" s="216">
        <v>3</v>
      </c>
      <c r="C1038" s="216" t="str">
        <f t="shared" si="32"/>
        <v>Rural areas / thinly-populated area</v>
      </c>
      <c r="D1038" s="216"/>
      <c r="E1038" s="216"/>
      <c r="F1038" s="216"/>
      <c r="L1038" s="216">
        <v>40919</v>
      </c>
      <c r="M1038" s="216">
        <v>410</v>
      </c>
      <c r="N1038" s="216" t="str">
        <f t="shared" si="33"/>
        <v>Rural area (central)</v>
      </c>
      <c r="O1038" s="216"/>
      <c r="P1038" s="216"/>
      <c r="Q1038" s="216"/>
      <c r="R1038" s="216"/>
      <c r="S1038" s="216"/>
      <c r="T1038" s="216"/>
    </row>
    <row r="1039" spans="1:20">
      <c r="A1039" s="216">
        <v>40920</v>
      </c>
      <c r="B1039" s="216">
        <v>3</v>
      </c>
      <c r="C1039" s="216" t="str">
        <f t="shared" si="32"/>
        <v>Rural areas / thinly-populated area</v>
      </c>
      <c r="D1039" s="216"/>
      <c r="E1039" s="216"/>
      <c r="F1039" s="216"/>
      <c r="L1039" s="216">
        <v>40920</v>
      </c>
      <c r="M1039" s="216">
        <v>410</v>
      </c>
      <c r="N1039" s="216" t="str">
        <f t="shared" si="33"/>
        <v>Rural area (central)</v>
      </c>
      <c r="O1039" s="216"/>
      <c r="P1039" s="216"/>
      <c r="Q1039" s="216"/>
      <c r="R1039" s="216"/>
      <c r="S1039" s="216"/>
      <c r="T1039" s="216"/>
    </row>
    <row r="1040" spans="1:20">
      <c r="A1040" s="216">
        <v>40921</v>
      </c>
      <c r="B1040" s="216">
        <v>3</v>
      </c>
      <c r="C1040" s="216" t="str">
        <f t="shared" si="32"/>
        <v>Rural areas / thinly-populated area</v>
      </c>
      <c r="D1040" s="216"/>
      <c r="E1040" s="216"/>
      <c r="F1040" s="216"/>
      <c r="L1040" s="216">
        <v>40921</v>
      </c>
      <c r="M1040" s="216">
        <v>430</v>
      </c>
      <c r="N1040" s="216" t="str">
        <f t="shared" si="33"/>
        <v>Rural area (peripheral)</v>
      </c>
      <c r="O1040" s="216"/>
      <c r="P1040" s="216"/>
      <c r="Q1040" s="216"/>
      <c r="R1040" s="216"/>
      <c r="S1040" s="216"/>
      <c r="T1040" s="216"/>
    </row>
    <row r="1041" spans="1:20">
      <c r="A1041" s="216">
        <v>40922</v>
      </c>
      <c r="B1041" s="216">
        <v>3</v>
      </c>
      <c r="C1041" s="216" t="str">
        <f t="shared" si="32"/>
        <v>Rural areas / thinly-populated area</v>
      </c>
      <c r="D1041" s="216"/>
      <c r="E1041" s="216"/>
      <c r="F1041" s="216"/>
      <c r="L1041" s="216">
        <v>40922</v>
      </c>
      <c r="M1041" s="216">
        <v>410</v>
      </c>
      <c r="N1041" s="216" t="str">
        <f t="shared" si="33"/>
        <v>Rural area (central)</v>
      </c>
      <c r="O1041" s="216"/>
      <c r="P1041" s="216"/>
      <c r="Q1041" s="216"/>
      <c r="R1041" s="216"/>
      <c r="S1041" s="216"/>
      <c r="T1041" s="216"/>
    </row>
    <row r="1042" spans="1:20">
      <c r="A1042" s="216">
        <v>40923</v>
      </c>
      <c r="B1042" s="216">
        <v>3</v>
      </c>
      <c r="C1042" s="216" t="str">
        <f t="shared" si="32"/>
        <v>Rural areas / thinly-populated area</v>
      </c>
      <c r="D1042" s="216"/>
      <c r="E1042" s="216"/>
      <c r="F1042" s="216"/>
      <c r="L1042" s="216">
        <v>40923</v>
      </c>
      <c r="M1042" s="216">
        <v>430</v>
      </c>
      <c r="N1042" s="216" t="str">
        <f t="shared" si="33"/>
        <v>Rural area (peripheral)</v>
      </c>
      <c r="O1042" s="216"/>
      <c r="P1042" s="216"/>
      <c r="Q1042" s="216"/>
      <c r="R1042" s="216"/>
      <c r="S1042" s="216">
        <v>1</v>
      </c>
      <c r="T1042" s="216"/>
    </row>
    <row r="1043" spans="1:20">
      <c r="A1043" s="216">
        <v>41001</v>
      </c>
      <c r="B1043" s="216">
        <v>3</v>
      </c>
      <c r="C1043" s="216" t="str">
        <f t="shared" si="32"/>
        <v>Rural areas / thinly-populated area</v>
      </c>
      <c r="D1043" s="216"/>
      <c r="E1043" s="216"/>
      <c r="F1043" s="216"/>
      <c r="L1043" s="216">
        <v>41001</v>
      </c>
      <c r="M1043" s="216">
        <v>310</v>
      </c>
      <c r="N1043" s="216" t="str">
        <f t="shared" si="33"/>
        <v>Rural area surrounding centres (central)</v>
      </c>
      <c r="O1043" s="216"/>
      <c r="P1043" s="216"/>
      <c r="Q1043" s="216" t="s">
        <v>253</v>
      </c>
      <c r="R1043" s="216" t="s">
        <v>254</v>
      </c>
      <c r="S1043" s="216"/>
      <c r="T1043" s="216"/>
    </row>
    <row r="1044" spans="1:20">
      <c r="A1044" s="216">
        <v>41002</v>
      </c>
      <c r="B1044" s="216">
        <v>2</v>
      </c>
      <c r="C1044" s="216" t="str">
        <f t="shared" si="32"/>
        <v>Towns and suburbs / intermediate density area</v>
      </c>
      <c r="D1044" s="216"/>
      <c r="E1044" s="216"/>
      <c r="F1044" s="216"/>
      <c r="L1044" s="216">
        <v>41002</v>
      </c>
      <c r="M1044" s="216">
        <v>101</v>
      </c>
      <c r="N1044" s="216" t="str">
        <f t="shared" si="33"/>
        <v>Urban centres (large)</v>
      </c>
      <c r="O1044" s="216" t="s">
        <v>253</v>
      </c>
      <c r="P1044" s="216" t="s">
        <v>254</v>
      </c>
      <c r="Q1044" s="216"/>
      <c r="R1044" s="216"/>
      <c r="S1044" s="216"/>
      <c r="T1044" s="216"/>
    </row>
    <row r="1045" spans="1:20">
      <c r="A1045" s="216">
        <v>41003</v>
      </c>
      <c r="B1045" s="216">
        <v>2</v>
      </c>
      <c r="C1045" s="216" t="str">
        <f t="shared" si="32"/>
        <v>Towns and suburbs / intermediate density area</v>
      </c>
      <c r="D1045" s="216"/>
      <c r="E1045" s="216"/>
      <c r="F1045" s="216"/>
      <c r="L1045" s="216">
        <v>41003</v>
      </c>
      <c r="M1045" s="216">
        <v>103</v>
      </c>
      <c r="N1045" s="216" t="str">
        <f t="shared" si="33"/>
        <v>Urban centres (small)</v>
      </c>
      <c r="O1045" s="216" t="s">
        <v>213</v>
      </c>
      <c r="P1045" s="216" t="s">
        <v>214</v>
      </c>
      <c r="Q1045" s="216"/>
      <c r="R1045" s="216"/>
      <c r="S1045" s="216"/>
      <c r="T1045" s="216"/>
    </row>
    <row r="1046" spans="1:20">
      <c r="A1046" s="216">
        <v>41004</v>
      </c>
      <c r="B1046" s="216">
        <v>3</v>
      </c>
      <c r="C1046" s="216" t="str">
        <f t="shared" si="32"/>
        <v>Rural areas / thinly-populated area</v>
      </c>
      <c r="D1046" s="216"/>
      <c r="E1046" s="216"/>
      <c r="F1046" s="216"/>
      <c r="L1046" s="216">
        <v>41004</v>
      </c>
      <c r="M1046" s="216">
        <v>410</v>
      </c>
      <c r="N1046" s="216" t="str">
        <f t="shared" si="33"/>
        <v>Rural area (central)</v>
      </c>
      <c r="O1046" s="216"/>
      <c r="P1046" s="216"/>
      <c r="Q1046" s="216"/>
      <c r="R1046" s="216"/>
      <c r="S1046" s="216"/>
      <c r="T1046" s="216"/>
    </row>
    <row r="1047" spans="1:20">
      <c r="A1047" s="216">
        <v>41005</v>
      </c>
      <c r="B1047" s="216">
        <v>2</v>
      </c>
      <c r="C1047" s="216" t="str">
        <f t="shared" si="32"/>
        <v>Towns and suburbs / intermediate density area</v>
      </c>
      <c r="D1047" s="216"/>
      <c r="E1047" s="216"/>
      <c r="F1047" s="216"/>
      <c r="L1047" s="216">
        <v>41005</v>
      </c>
      <c r="M1047" s="216">
        <v>103</v>
      </c>
      <c r="N1047" s="216" t="str">
        <f t="shared" si="33"/>
        <v>Urban centres (small)</v>
      </c>
      <c r="O1047" s="216" t="s">
        <v>213</v>
      </c>
      <c r="P1047" s="216" t="s">
        <v>214</v>
      </c>
      <c r="Q1047" s="216"/>
      <c r="R1047" s="216"/>
      <c r="S1047" s="216"/>
      <c r="T1047" s="216"/>
    </row>
    <row r="1048" spans="1:20">
      <c r="A1048" s="216">
        <v>41006</v>
      </c>
      <c r="B1048" s="216">
        <v>3</v>
      </c>
      <c r="C1048" s="216" t="str">
        <f t="shared" si="32"/>
        <v>Rural areas / thinly-populated area</v>
      </c>
      <c r="D1048" s="216"/>
      <c r="E1048" s="216"/>
      <c r="F1048" s="216"/>
      <c r="L1048" s="216">
        <v>41006</v>
      </c>
      <c r="M1048" s="216">
        <v>310</v>
      </c>
      <c r="N1048" s="216" t="str">
        <f t="shared" si="33"/>
        <v>Rural area surrounding centres (central)</v>
      </c>
      <c r="O1048" s="216"/>
      <c r="P1048" s="216"/>
      <c r="Q1048" s="216" t="s">
        <v>253</v>
      </c>
      <c r="R1048" s="216" t="s">
        <v>254</v>
      </c>
      <c r="S1048" s="216"/>
      <c r="T1048" s="216"/>
    </row>
    <row r="1049" spans="1:20">
      <c r="A1049" s="216">
        <v>41007</v>
      </c>
      <c r="B1049" s="216">
        <v>2</v>
      </c>
      <c r="C1049" s="216" t="str">
        <f t="shared" si="32"/>
        <v>Towns and suburbs / intermediate density area</v>
      </c>
      <c r="D1049" s="216"/>
      <c r="E1049" s="216"/>
      <c r="F1049" s="216"/>
      <c r="L1049" s="216">
        <v>41007</v>
      </c>
      <c r="M1049" s="216">
        <v>310</v>
      </c>
      <c r="N1049" s="216" t="str">
        <f t="shared" si="33"/>
        <v>Rural area surrounding centres (central)</v>
      </c>
      <c r="O1049" s="216"/>
      <c r="P1049" s="216"/>
      <c r="Q1049" s="216" t="s">
        <v>253</v>
      </c>
      <c r="R1049" s="216" t="s">
        <v>254</v>
      </c>
      <c r="S1049" s="216"/>
      <c r="T1049" s="216"/>
    </row>
    <row r="1050" spans="1:20">
      <c r="A1050" s="216">
        <v>41008</v>
      </c>
      <c r="B1050" s="216">
        <v>3</v>
      </c>
      <c r="C1050" s="216" t="str">
        <f t="shared" si="32"/>
        <v>Rural areas / thinly-populated area</v>
      </c>
      <c r="D1050" s="216"/>
      <c r="E1050" s="216"/>
      <c r="F1050" s="216"/>
      <c r="L1050" s="216">
        <v>41008</v>
      </c>
      <c r="M1050" s="216">
        <v>310</v>
      </c>
      <c r="N1050" s="216" t="str">
        <f t="shared" si="33"/>
        <v>Rural area surrounding centres (central)</v>
      </c>
      <c r="O1050" s="216"/>
      <c r="P1050" s="216"/>
      <c r="Q1050" s="216" t="s">
        <v>253</v>
      </c>
      <c r="R1050" s="216" t="s">
        <v>254</v>
      </c>
      <c r="S1050" s="216"/>
      <c r="T1050" s="216"/>
    </row>
    <row r="1051" spans="1:20">
      <c r="A1051" s="216">
        <v>41009</v>
      </c>
      <c r="B1051" s="216">
        <v>3</v>
      </c>
      <c r="C1051" s="216" t="str">
        <f t="shared" si="32"/>
        <v>Rural areas / thinly-populated area</v>
      </c>
      <c r="D1051" s="216"/>
      <c r="E1051" s="216"/>
      <c r="F1051" s="216"/>
      <c r="L1051" s="216">
        <v>41009</v>
      </c>
      <c r="M1051" s="216">
        <v>310</v>
      </c>
      <c r="N1051" s="216" t="str">
        <f t="shared" si="33"/>
        <v>Rural area surrounding centres (central)</v>
      </c>
      <c r="O1051" s="216"/>
      <c r="P1051" s="216"/>
      <c r="Q1051" s="216" t="s">
        <v>253</v>
      </c>
      <c r="R1051" s="216" t="s">
        <v>254</v>
      </c>
      <c r="S1051" s="216"/>
      <c r="T1051" s="216"/>
    </row>
    <row r="1052" spans="1:20">
      <c r="A1052" s="216">
        <v>41010</v>
      </c>
      <c r="B1052" s="216">
        <v>3</v>
      </c>
      <c r="C1052" s="216" t="str">
        <f t="shared" si="32"/>
        <v>Rural areas / thinly-populated area</v>
      </c>
      <c r="D1052" s="216"/>
      <c r="E1052" s="216"/>
      <c r="F1052" s="216"/>
      <c r="L1052" s="216">
        <v>41010</v>
      </c>
      <c r="M1052" s="216">
        <v>310</v>
      </c>
      <c r="N1052" s="216" t="str">
        <f t="shared" si="33"/>
        <v>Rural area surrounding centres (central)</v>
      </c>
      <c r="O1052" s="216"/>
      <c r="P1052" s="216"/>
      <c r="Q1052" s="216" t="s">
        <v>253</v>
      </c>
      <c r="R1052" s="216" t="s">
        <v>254</v>
      </c>
      <c r="S1052" s="216"/>
      <c r="T1052" s="216"/>
    </row>
    <row r="1053" spans="1:20">
      <c r="A1053" s="216">
        <v>41011</v>
      </c>
      <c r="B1053" s="216">
        <v>3</v>
      </c>
      <c r="C1053" s="216" t="str">
        <f t="shared" si="32"/>
        <v>Rural areas / thinly-populated area</v>
      </c>
      <c r="D1053" s="216"/>
      <c r="E1053" s="216"/>
      <c r="F1053" s="216"/>
      <c r="L1053" s="216">
        <v>41011</v>
      </c>
      <c r="M1053" s="216">
        <v>410</v>
      </c>
      <c r="N1053" s="216" t="str">
        <f t="shared" si="33"/>
        <v>Rural area (central)</v>
      </c>
      <c r="O1053" s="216"/>
      <c r="P1053" s="216"/>
      <c r="Q1053" s="216"/>
      <c r="R1053" s="216"/>
      <c r="S1053" s="216"/>
      <c r="T1053" s="216"/>
    </row>
    <row r="1054" spans="1:20">
      <c r="A1054" s="216">
        <v>41012</v>
      </c>
      <c r="B1054" s="216">
        <v>2</v>
      </c>
      <c r="C1054" s="216" t="str">
        <f t="shared" si="32"/>
        <v>Towns and suburbs / intermediate density area</v>
      </c>
      <c r="D1054" s="216"/>
      <c r="E1054" s="216"/>
      <c r="F1054" s="216"/>
      <c r="L1054" s="216">
        <v>41012</v>
      </c>
      <c r="M1054" s="216">
        <v>101</v>
      </c>
      <c r="N1054" s="216" t="str">
        <f t="shared" si="33"/>
        <v>Urban centres (large)</v>
      </c>
      <c r="O1054" s="216" t="s">
        <v>253</v>
      </c>
      <c r="P1054" s="216" t="s">
        <v>254</v>
      </c>
      <c r="Q1054" s="216"/>
      <c r="R1054" s="216"/>
      <c r="S1054" s="216"/>
      <c r="T1054" s="216"/>
    </row>
    <row r="1055" spans="1:20">
      <c r="A1055" s="216">
        <v>41013</v>
      </c>
      <c r="B1055" s="216">
        <v>3</v>
      </c>
      <c r="C1055" s="216" t="str">
        <f t="shared" si="32"/>
        <v>Rural areas / thinly-populated area</v>
      </c>
      <c r="D1055" s="216"/>
      <c r="E1055" s="216"/>
      <c r="F1055" s="216"/>
      <c r="L1055" s="216">
        <v>41013</v>
      </c>
      <c r="M1055" s="216">
        <v>310</v>
      </c>
      <c r="N1055" s="216" t="str">
        <f t="shared" si="33"/>
        <v>Rural area surrounding centres (central)</v>
      </c>
      <c r="O1055" s="216"/>
      <c r="P1055" s="216"/>
      <c r="Q1055" s="216" t="s">
        <v>253</v>
      </c>
      <c r="R1055" s="216" t="s">
        <v>254</v>
      </c>
      <c r="S1055" s="216"/>
      <c r="T1055" s="216"/>
    </row>
    <row r="1056" spans="1:20">
      <c r="A1056" s="216">
        <v>41014</v>
      </c>
      <c r="B1056" s="216">
        <v>3</v>
      </c>
      <c r="C1056" s="216" t="str">
        <f t="shared" si="32"/>
        <v>Rural areas / thinly-populated area</v>
      </c>
      <c r="D1056" s="216"/>
      <c r="E1056" s="216"/>
      <c r="F1056" s="216"/>
      <c r="L1056" s="216">
        <v>41014</v>
      </c>
      <c r="M1056" s="216">
        <v>310</v>
      </c>
      <c r="N1056" s="216" t="str">
        <f t="shared" si="33"/>
        <v>Rural area surrounding centres (central)</v>
      </c>
      <c r="O1056" s="216"/>
      <c r="P1056" s="216"/>
      <c r="Q1056" s="216" t="s">
        <v>253</v>
      </c>
      <c r="R1056" s="216" t="s">
        <v>254</v>
      </c>
      <c r="S1056" s="216"/>
      <c r="T1056" s="216"/>
    </row>
    <row r="1057" spans="1:20">
      <c r="A1057" s="216">
        <v>41015</v>
      </c>
      <c r="B1057" s="216">
        <v>3</v>
      </c>
      <c r="C1057" s="216" t="str">
        <f t="shared" si="32"/>
        <v>Rural areas / thinly-populated area</v>
      </c>
      <c r="D1057" s="216"/>
      <c r="E1057" s="216"/>
      <c r="F1057" s="216"/>
      <c r="L1057" s="216">
        <v>41015</v>
      </c>
      <c r="M1057" s="216">
        <v>310</v>
      </c>
      <c r="N1057" s="216" t="str">
        <f t="shared" si="33"/>
        <v>Rural area surrounding centres (central)</v>
      </c>
      <c r="O1057" s="216"/>
      <c r="P1057" s="216"/>
      <c r="Q1057" s="216" t="s">
        <v>253</v>
      </c>
      <c r="R1057" s="216" t="s">
        <v>254</v>
      </c>
      <c r="S1057" s="216"/>
      <c r="T1057" s="216"/>
    </row>
    <row r="1058" spans="1:20">
      <c r="A1058" s="216">
        <v>41016</v>
      </c>
      <c r="B1058" s="216">
        <v>3</v>
      </c>
      <c r="C1058" s="216" t="str">
        <f t="shared" si="32"/>
        <v>Rural areas / thinly-populated area</v>
      </c>
      <c r="D1058" s="216"/>
      <c r="E1058" s="216"/>
      <c r="F1058" s="216"/>
      <c r="L1058" s="216">
        <v>41016</v>
      </c>
      <c r="M1058" s="216">
        <v>310</v>
      </c>
      <c r="N1058" s="216" t="str">
        <f t="shared" si="33"/>
        <v>Rural area surrounding centres (central)</v>
      </c>
      <c r="O1058" s="216"/>
      <c r="P1058" s="216"/>
      <c r="Q1058" s="216" t="s">
        <v>253</v>
      </c>
      <c r="R1058" s="216" t="s">
        <v>254</v>
      </c>
      <c r="S1058" s="216"/>
      <c r="T1058" s="216"/>
    </row>
    <row r="1059" spans="1:20">
      <c r="A1059" s="216">
        <v>41017</v>
      </c>
      <c r="B1059" s="216">
        <v>2</v>
      </c>
      <c r="C1059" s="216" t="str">
        <f t="shared" si="32"/>
        <v>Towns and suburbs / intermediate density area</v>
      </c>
      <c r="D1059" s="216"/>
      <c r="E1059" s="216"/>
      <c r="F1059" s="216"/>
      <c r="L1059" s="216">
        <v>41017</v>
      </c>
      <c r="M1059" s="216">
        <v>101</v>
      </c>
      <c r="N1059" s="216" t="str">
        <f t="shared" si="33"/>
        <v>Urban centres (large)</v>
      </c>
      <c r="O1059" s="216" t="s">
        <v>253</v>
      </c>
      <c r="P1059" s="216" t="s">
        <v>254</v>
      </c>
      <c r="Q1059" s="216"/>
      <c r="R1059" s="216"/>
      <c r="S1059" s="216"/>
      <c r="T1059" s="216"/>
    </row>
    <row r="1060" spans="1:20">
      <c r="A1060" s="216">
        <v>41018</v>
      </c>
      <c r="B1060" s="216">
        <v>3</v>
      </c>
      <c r="C1060" s="216" t="str">
        <f t="shared" si="32"/>
        <v>Rural areas / thinly-populated area</v>
      </c>
      <c r="D1060" s="216"/>
      <c r="E1060" s="216"/>
      <c r="F1060" s="216"/>
      <c r="L1060" s="216">
        <v>41018</v>
      </c>
      <c r="M1060" s="216">
        <v>310</v>
      </c>
      <c r="N1060" s="216" t="str">
        <f t="shared" si="33"/>
        <v>Rural area surrounding centres (central)</v>
      </c>
      <c r="O1060" s="216"/>
      <c r="P1060" s="216"/>
      <c r="Q1060" s="216" t="s">
        <v>253</v>
      </c>
      <c r="R1060" s="216" t="s">
        <v>254</v>
      </c>
      <c r="S1060" s="216"/>
      <c r="T1060" s="216"/>
    </row>
    <row r="1061" spans="1:20">
      <c r="A1061" s="216">
        <v>41019</v>
      </c>
      <c r="B1061" s="216">
        <v>2</v>
      </c>
      <c r="C1061" s="216" t="str">
        <f t="shared" si="32"/>
        <v>Towns and suburbs / intermediate density area</v>
      </c>
      <c r="D1061" s="216"/>
      <c r="E1061" s="216"/>
      <c r="F1061" s="216"/>
      <c r="L1061" s="216">
        <v>41019</v>
      </c>
      <c r="M1061" s="216">
        <v>310</v>
      </c>
      <c r="N1061" s="216" t="str">
        <f t="shared" si="33"/>
        <v>Rural area surrounding centres (central)</v>
      </c>
      <c r="O1061" s="216"/>
      <c r="P1061" s="216"/>
      <c r="Q1061" s="216" t="s">
        <v>253</v>
      </c>
      <c r="R1061" s="216" t="s">
        <v>254</v>
      </c>
      <c r="S1061" s="216"/>
      <c r="T1061" s="216"/>
    </row>
    <row r="1062" spans="1:20">
      <c r="A1062" s="216">
        <v>41020</v>
      </c>
      <c r="B1062" s="216">
        <v>3</v>
      </c>
      <c r="C1062" s="216" t="str">
        <f t="shared" si="32"/>
        <v>Rural areas / thinly-populated area</v>
      </c>
      <c r="D1062" s="216"/>
      <c r="E1062" s="216"/>
      <c r="F1062" s="216"/>
      <c r="L1062" s="216">
        <v>41020</v>
      </c>
      <c r="M1062" s="216">
        <v>310</v>
      </c>
      <c r="N1062" s="216" t="str">
        <f t="shared" si="33"/>
        <v>Rural area surrounding centres (central)</v>
      </c>
      <c r="O1062" s="216"/>
      <c r="P1062" s="216"/>
      <c r="Q1062" s="216" t="s">
        <v>253</v>
      </c>
      <c r="R1062" s="216" t="s">
        <v>254</v>
      </c>
      <c r="S1062" s="216"/>
      <c r="T1062" s="216"/>
    </row>
    <row r="1063" spans="1:20">
      <c r="A1063" s="216">
        <v>41021</v>
      </c>
      <c r="B1063" s="216">
        <v>2</v>
      </c>
      <c r="C1063" s="216" t="str">
        <f t="shared" si="32"/>
        <v>Towns and suburbs / intermediate density area</v>
      </c>
      <c r="D1063" s="216"/>
      <c r="E1063" s="216"/>
      <c r="F1063" s="216"/>
      <c r="L1063" s="216">
        <v>41021</v>
      </c>
      <c r="M1063" s="216">
        <v>101</v>
      </c>
      <c r="N1063" s="216" t="str">
        <f t="shared" si="33"/>
        <v>Urban centres (large)</v>
      </c>
      <c r="O1063" s="216" t="s">
        <v>253</v>
      </c>
      <c r="P1063" s="216" t="s">
        <v>254</v>
      </c>
      <c r="Q1063" s="216"/>
      <c r="R1063" s="216"/>
      <c r="S1063" s="216"/>
      <c r="T1063" s="216"/>
    </row>
    <row r="1064" spans="1:20">
      <c r="A1064" s="216">
        <v>41022</v>
      </c>
      <c r="B1064" s="216">
        <v>3</v>
      </c>
      <c r="C1064" s="216" t="str">
        <f t="shared" si="32"/>
        <v>Rural areas / thinly-populated area</v>
      </c>
      <c r="D1064" s="216"/>
      <c r="E1064" s="216"/>
      <c r="F1064" s="216"/>
      <c r="L1064" s="216">
        <v>41022</v>
      </c>
      <c r="M1064" s="216">
        <v>310</v>
      </c>
      <c r="N1064" s="216" t="str">
        <f t="shared" si="33"/>
        <v>Rural area surrounding centres (central)</v>
      </c>
      <c r="O1064" s="216"/>
      <c r="P1064" s="216"/>
      <c r="Q1064" s="216" t="s">
        <v>253</v>
      </c>
      <c r="R1064" s="216" t="s">
        <v>254</v>
      </c>
      <c r="S1064" s="216"/>
      <c r="T1064" s="216"/>
    </row>
    <row r="1065" spans="1:20">
      <c r="A1065" s="216">
        <v>41101</v>
      </c>
      <c r="B1065" s="216">
        <v>3</v>
      </c>
      <c r="C1065" s="216" t="str">
        <f t="shared" si="32"/>
        <v>Rural areas / thinly-populated area</v>
      </c>
      <c r="D1065" s="216"/>
      <c r="E1065" s="216"/>
      <c r="F1065" s="216"/>
      <c r="L1065" s="216">
        <v>41101</v>
      </c>
      <c r="M1065" s="216">
        <v>410</v>
      </c>
      <c r="N1065" s="216" t="str">
        <f t="shared" si="33"/>
        <v>Rural area (central)</v>
      </c>
      <c r="O1065" s="216"/>
      <c r="P1065" s="216"/>
      <c r="Q1065" s="216"/>
      <c r="R1065" s="216"/>
      <c r="S1065" s="216"/>
      <c r="T1065" s="216"/>
    </row>
    <row r="1066" spans="1:20">
      <c r="A1066" s="216">
        <v>41102</v>
      </c>
      <c r="B1066" s="216">
        <v>3</v>
      </c>
      <c r="C1066" s="216" t="str">
        <f t="shared" si="32"/>
        <v>Rural areas / thinly-populated area</v>
      </c>
      <c r="D1066" s="216"/>
      <c r="E1066" s="216"/>
      <c r="F1066" s="216"/>
      <c r="L1066" s="216">
        <v>41102</v>
      </c>
      <c r="M1066" s="216">
        <v>410</v>
      </c>
      <c r="N1066" s="216" t="str">
        <f t="shared" si="33"/>
        <v>Rural area (central)</v>
      </c>
      <c r="O1066" s="216"/>
      <c r="P1066" s="216"/>
      <c r="Q1066" s="216"/>
      <c r="R1066" s="216"/>
      <c r="S1066" s="216"/>
      <c r="T1066" s="216"/>
    </row>
    <row r="1067" spans="1:20">
      <c r="A1067" s="216">
        <v>41103</v>
      </c>
      <c r="B1067" s="216">
        <v>3</v>
      </c>
      <c r="C1067" s="216" t="str">
        <f t="shared" si="32"/>
        <v>Rural areas / thinly-populated area</v>
      </c>
      <c r="D1067" s="216"/>
      <c r="E1067" s="216"/>
      <c r="F1067" s="216"/>
      <c r="L1067" s="216">
        <v>41103</v>
      </c>
      <c r="M1067" s="216">
        <v>410</v>
      </c>
      <c r="N1067" s="216" t="str">
        <f t="shared" si="33"/>
        <v>Rural area (central)</v>
      </c>
      <c r="O1067" s="216"/>
      <c r="P1067" s="216"/>
      <c r="Q1067" s="216"/>
      <c r="R1067" s="216"/>
      <c r="S1067" s="216"/>
      <c r="T1067" s="216"/>
    </row>
    <row r="1068" spans="1:20">
      <c r="A1068" s="216">
        <v>41104</v>
      </c>
      <c r="B1068" s="216">
        <v>3</v>
      </c>
      <c r="C1068" s="216" t="str">
        <f t="shared" si="32"/>
        <v>Rural areas / thinly-populated area</v>
      </c>
      <c r="D1068" s="216"/>
      <c r="E1068" s="216"/>
      <c r="F1068" s="216"/>
      <c r="L1068" s="216">
        <v>41104</v>
      </c>
      <c r="M1068" s="216">
        <v>430</v>
      </c>
      <c r="N1068" s="216" t="str">
        <f t="shared" si="33"/>
        <v>Rural area (peripheral)</v>
      </c>
      <c r="O1068" s="216"/>
      <c r="P1068" s="216"/>
      <c r="Q1068" s="216"/>
      <c r="R1068" s="216"/>
      <c r="S1068" s="216"/>
      <c r="T1068" s="216"/>
    </row>
    <row r="1069" spans="1:20">
      <c r="A1069" s="216">
        <v>41105</v>
      </c>
      <c r="B1069" s="216">
        <v>3</v>
      </c>
      <c r="C1069" s="216" t="str">
        <f t="shared" si="32"/>
        <v>Rural areas / thinly-populated area</v>
      </c>
      <c r="D1069" s="216"/>
      <c r="E1069" s="216"/>
      <c r="F1069" s="216"/>
      <c r="L1069" s="216">
        <v>41105</v>
      </c>
      <c r="M1069" s="216">
        <v>410</v>
      </c>
      <c r="N1069" s="216" t="str">
        <f t="shared" si="33"/>
        <v>Rural area (central)</v>
      </c>
      <c r="O1069" s="216"/>
      <c r="P1069" s="216"/>
      <c r="Q1069" s="216"/>
      <c r="R1069" s="216"/>
      <c r="S1069" s="216"/>
      <c r="T1069" s="216"/>
    </row>
    <row r="1070" spans="1:20">
      <c r="A1070" s="216">
        <v>41106</v>
      </c>
      <c r="B1070" s="216">
        <v>3</v>
      </c>
      <c r="C1070" s="216" t="str">
        <f t="shared" si="32"/>
        <v>Rural areas / thinly-populated area</v>
      </c>
      <c r="D1070" s="216"/>
      <c r="E1070" s="216"/>
      <c r="F1070" s="216"/>
      <c r="L1070" s="216">
        <v>41106</v>
      </c>
      <c r="M1070" s="216">
        <v>310</v>
      </c>
      <c r="N1070" s="216" t="str">
        <f t="shared" si="33"/>
        <v>Rural area surrounding centres (central)</v>
      </c>
      <c r="O1070" s="216"/>
      <c r="P1070" s="216"/>
      <c r="Q1070" s="216" t="s">
        <v>253</v>
      </c>
      <c r="R1070" s="216" t="s">
        <v>254</v>
      </c>
      <c r="S1070" s="216"/>
      <c r="T1070" s="216"/>
    </row>
    <row r="1071" spans="1:20">
      <c r="A1071" s="216">
        <v>41107</v>
      </c>
      <c r="B1071" s="216">
        <v>3</v>
      </c>
      <c r="C1071" s="216" t="str">
        <f t="shared" si="32"/>
        <v>Rural areas / thinly-populated area</v>
      </c>
      <c r="D1071" s="216"/>
      <c r="E1071" s="216"/>
      <c r="F1071" s="216"/>
      <c r="L1071" s="216">
        <v>41107</v>
      </c>
      <c r="M1071" s="216">
        <v>410</v>
      </c>
      <c r="N1071" s="216" t="str">
        <f t="shared" si="33"/>
        <v>Rural area (central)</v>
      </c>
      <c r="O1071" s="216"/>
      <c r="P1071" s="216"/>
      <c r="Q1071" s="216"/>
      <c r="R1071" s="216"/>
      <c r="S1071" s="216"/>
      <c r="T1071" s="216"/>
    </row>
    <row r="1072" spans="1:20">
      <c r="A1072" s="216">
        <v>41108</v>
      </c>
      <c r="B1072" s="216">
        <v>3</v>
      </c>
      <c r="C1072" s="216" t="str">
        <f t="shared" si="32"/>
        <v>Rural areas / thinly-populated area</v>
      </c>
      <c r="D1072" s="216"/>
      <c r="E1072" s="216"/>
      <c r="F1072" s="216"/>
      <c r="L1072" s="216">
        <v>41108</v>
      </c>
      <c r="M1072" s="216">
        <v>410</v>
      </c>
      <c r="N1072" s="216" t="str">
        <f t="shared" si="33"/>
        <v>Rural area (central)</v>
      </c>
      <c r="O1072" s="216"/>
      <c r="P1072" s="216"/>
      <c r="Q1072" s="216"/>
      <c r="R1072" s="216"/>
      <c r="S1072" s="216"/>
      <c r="T1072" s="216"/>
    </row>
    <row r="1073" spans="1:20">
      <c r="A1073" s="216">
        <v>41109</v>
      </c>
      <c r="B1073" s="216">
        <v>2</v>
      </c>
      <c r="C1073" s="216" t="str">
        <f t="shared" si="32"/>
        <v>Towns and suburbs / intermediate density area</v>
      </c>
      <c r="D1073" s="216"/>
      <c r="E1073" s="216"/>
      <c r="F1073" s="216"/>
      <c r="L1073" s="216">
        <v>41109</v>
      </c>
      <c r="M1073" s="216">
        <v>310</v>
      </c>
      <c r="N1073" s="216" t="str">
        <f t="shared" si="33"/>
        <v>Rural area surrounding centres (central)</v>
      </c>
      <c r="O1073" s="216"/>
      <c r="P1073" s="216"/>
      <c r="Q1073" s="216" t="s">
        <v>253</v>
      </c>
      <c r="R1073" s="216" t="s">
        <v>254</v>
      </c>
      <c r="S1073" s="216"/>
      <c r="T1073" s="216"/>
    </row>
    <row r="1074" spans="1:20">
      <c r="A1074" s="216">
        <v>41110</v>
      </c>
      <c r="B1074" s="216">
        <v>2</v>
      </c>
      <c r="C1074" s="216" t="str">
        <f t="shared" si="32"/>
        <v>Towns and suburbs / intermediate density area</v>
      </c>
      <c r="D1074" s="216"/>
      <c r="E1074" s="216"/>
      <c r="F1074" s="216"/>
      <c r="L1074" s="216">
        <v>41110</v>
      </c>
      <c r="M1074" s="216">
        <v>310</v>
      </c>
      <c r="N1074" s="216" t="str">
        <f t="shared" si="33"/>
        <v>Rural area surrounding centres (central)</v>
      </c>
      <c r="O1074" s="216"/>
      <c r="P1074" s="216"/>
      <c r="Q1074" s="216" t="s">
        <v>253</v>
      </c>
      <c r="R1074" s="216" t="s">
        <v>254</v>
      </c>
      <c r="S1074" s="216"/>
      <c r="T1074" s="216"/>
    </row>
    <row r="1075" spans="1:20">
      <c r="A1075" s="216">
        <v>41111</v>
      </c>
      <c r="B1075" s="216">
        <v>2</v>
      </c>
      <c r="C1075" s="216" t="str">
        <f t="shared" si="32"/>
        <v>Towns and suburbs / intermediate density area</v>
      </c>
      <c r="D1075" s="216"/>
      <c r="E1075" s="216"/>
      <c r="F1075" s="216"/>
      <c r="L1075" s="216">
        <v>41111</v>
      </c>
      <c r="M1075" s="216">
        <v>310</v>
      </c>
      <c r="N1075" s="216" t="str">
        <f t="shared" si="33"/>
        <v>Rural area surrounding centres (central)</v>
      </c>
      <c r="O1075" s="216"/>
      <c r="P1075" s="216"/>
      <c r="Q1075" s="216" t="s">
        <v>253</v>
      </c>
      <c r="R1075" s="216" t="s">
        <v>254</v>
      </c>
      <c r="S1075" s="216"/>
      <c r="T1075" s="216"/>
    </row>
    <row r="1076" spans="1:20">
      <c r="A1076" s="216">
        <v>41112</v>
      </c>
      <c r="B1076" s="216">
        <v>3</v>
      </c>
      <c r="C1076" s="216" t="str">
        <f t="shared" si="32"/>
        <v>Rural areas / thinly-populated area</v>
      </c>
      <c r="D1076" s="216"/>
      <c r="E1076" s="216"/>
      <c r="F1076" s="216"/>
      <c r="L1076" s="216">
        <v>41112</v>
      </c>
      <c r="M1076" s="216">
        <v>410</v>
      </c>
      <c r="N1076" s="216" t="str">
        <f t="shared" si="33"/>
        <v>Rural area (central)</v>
      </c>
      <c r="O1076" s="216"/>
      <c r="P1076" s="216"/>
      <c r="Q1076" s="216"/>
      <c r="R1076" s="216"/>
      <c r="S1076" s="216"/>
      <c r="T1076" s="216"/>
    </row>
    <row r="1077" spans="1:20">
      <c r="A1077" s="216">
        <v>41113</v>
      </c>
      <c r="B1077" s="216">
        <v>3</v>
      </c>
      <c r="C1077" s="216" t="str">
        <f t="shared" si="32"/>
        <v>Rural areas / thinly-populated area</v>
      </c>
      <c r="D1077" s="216"/>
      <c r="E1077" s="216"/>
      <c r="F1077" s="216"/>
      <c r="L1077" s="216">
        <v>41113</v>
      </c>
      <c r="M1077" s="216">
        <v>410</v>
      </c>
      <c r="N1077" s="216" t="str">
        <f t="shared" si="33"/>
        <v>Rural area (central)</v>
      </c>
      <c r="O1077" s="216"/>
      <c r="P1077" s="216"/>
      <c r="Q1077" s="216"/>
      <c r="R1077" s="216"/>
      <c r="S1077" s="216"/>
      <c r="T1077" s="216"/>
    </row>
    <row r="1078" spans="1:20">
      <c r="A1078" s="216">
        <v>41114</v>
      </c>
      <c r="B1078" s="216">
        <v>3</v>
      </c>
      <c r="C1078" s="216" t="str">
        <f t="shared" si="32"/>
        <v>Rural areas / thinly-populated area</v>
      </c>
      <c r="D1078" s="216"/>
      <c r="E1078" s="216"/>
      <c r="F1078" s="216"/>
      <c r="L1078" s="216">
        <v>41114</v>
      </c>
      <c r="M1078" s="216">
        <v>410</v>
      </c>
      <c r="N1078" s="216" t="str">
        <f t="shared" si="33"/>
        <v>Rural area (central)</v>
      </c>
      <c r="O1078" s="216"/>
      <c r="P1078" s="216"/>
      <c r="Q1078" s="216"/>
      <c r="R1078" s="216"/>
      <c r="S1078" s="216"/>
      <c r="T1078" s="216"/>
    </row>
    <row r="1079" spans="1:20">
      <c r="A1079" s="216">
        <v>41115</v>
      </c>
      <c r="B1079" s="216">
        <v>3</v>
      </c>
      <c r="C1079" s="216" t="str">
        <f t="shared" si="32"/>
        <v>Rural areas / thinly-populated area</v>
      </c>
      <c r="D1079" s="216"/>
      <c r="E1079" s="216"/>
      <c r="F1079" s="216"/>
      <c r="L1079" s="216">
        <v>41115</v>
      </c>
      <c r="M1079" s="216">
        <v>430</v>
      </c>
      <c r="N1079" s="216" t="str">
        <f t="shared" si="33"/>
        <v>Rural area (peripheral)</v>
      </c>
      <c r="O1079" s="216"/>
      <c r="P1079" s="216"/>
      <c r="Q1079" s="216"/>
      <c r="R1079" s="216"/>
      <c r="S1079" s="216"/>
      <c r="T1079" s="216"/>
    </row>
    <row r="1080" spans="1:20">
      <c r="A1080" s="216">
        <v>41116</v>
      </c>
      <c r="B1080" s="216">
        <v>2</v>
      </c>
      <c r="C1080" s="216" t="str">
        <f t="shared" si="32"/>
        <v>Towns and suburbs / intermediate density area</v>
      </c>
      <c r="D1080" s="216"/>
      <c r="E1080" s="216"/>
      <c r="F1080" s="216"/>
      <c r="L1080" s="216">
        <v>41116</v>
      </c>
      <c r="M1080" s="216">
        <v>210</v>
      </c>
      <c r="N1080" s="216" t="str">
        <f t="shared" si="33"/>
        <v>Regional centres (central)</v>
      </c>
      <c r="O1080" s="216" t="s">
        <v>273</v>
      </c>
      <c r="P1080" s="216" t="s">
        <v>274</v>
      </c>
      <c r="Q1080" s="216"/>
      <c r="R1080" s="216"/>
      <c r="S1080" s="216"/>
      <c r="T1080" s="216"/>
    </row>
    <row r="1081" spans="1:20">
      <c r="A1081" s="216">
        <v>41117</v>
      </c>
      <c r="B1081" s="216">
        <v>3</v>
      </c>
      <c r="C1081" s="216" t="str">
        <f t="shared" si="32"/>
        <v>Rural areas / thinly-populated area</v>
      </c>
      <c r="D1081" s="216"/>
      <c r="E1081" s="216"/>
      <c r="F1081" s="216"/>
      <c r="L1081" s="216">
        <v>41117</v>
      </c>
      <c r="M1081" s="216">
        <v>420</v>
      </c>
      <c r="N1081" s="216" t="str">
        <f t="shared" si="33"/>
        <v>Rural area (intermdiate)</v>
      </c>
      <c r="O1081" s="216"/>
      <c r="P1081" s="216"/>
      <c r="Q1081" s="216"/>
      <c r="R1081" s="216"/>
      <c r="S1081" s="216"/>
      <c r="T1081" s="216"/>
    </row>
    <row r="1082" spans="1:20">
      <c r="A1082" s="216">
        <v>41118</v>
      </c>
      <c r="B1082" s="216">
        <v>3</v>
      </c>
      <c r="C1082" s="216" t="str">
        <f t="shared" si="32"/>
        <v>Rural areas / thinly-populated area</v>
      </c>
      <c r="D1082" s="216"/>
      <c r="E1082" s="216"/>
      <c r="F1082" s="216"/>
      <c r="L1082" s="216">
        <v>41118</v>
      </c>
      <c r="M1082" s="216">
        <v>310</v>
      </c>
      <c r="N1082" s="216" t="str">
        <f t="shared" si="33"/>
        <v>Rural area surrounding centres (central)</v>
      </c>
      <c r="O1082" s="216"/>
      <c r="P1082" s="216"/>
      <c r="Q1082" s="216" t="s">
        <v>253</v>
      </c>
      <c r="R1082" s="216" t="s">
        <v>254</v>
      </c>
      <c r="S1082" s="216"/>
      <c r="T1082" s="216"/>
    </row>
    <row r="1083" spans="1:20">
      <c r="A1083" s="216">
        <v>41119</v>
      </c>
      <c r="B1083" s="216">
        <v>3</v>
      </c>
      <c r="C1083" s="216" t="str">
        <f t="shared" si="32"/>
        <v>Rural areas / thinly-populated area</v>
      </c>
      <c r="D1083" s="216"/>
      <c r="E1083" s="216"/>
      <c r="F1083" s="216"/>
      <c r="L1083" s="216">
        <v>41119</v>
      </c>
      <c r="M1083" s="216">
        <v>430</v>
      </c>
      <c r="N1083" s="216" t="str">
        <f t="shared" si="33"/>
        <v>Rural area (peripheral)</v>
      </c>
      <c r="O1083" s="216"/>
      <c r="P1083" s="216"/>
      <c r="Q1083" s="216"/>
      <c r="R1083" s="216"/>
      <c r="S1083" s="216"/>
      <c r="T1083" s="216"/>
    </row>
    <row r="1084" spans="1:20">
      <c r="A1084" s="216">
        <v>41120</v>
      </c>
      <c r="B1084" s="216">
        <v>2</v>
      </c>
      <c r="C1084" s="216" t="str">
        <f t="shared" si="32"/>
        <v>Towns and suburbs / intermediate density area</v>
      </c>
      <c r="D1084" s="216"/>
      <c r="E1084" s="216"/>
      <c r="F1084" s="216"/>
      <c r="L1084" s="216">
        <v>41120</v>
      </c>
      <c r="M1084" s="216">
        <v>310</v>
      </c>
      <c r="N1084" s="216" t="str">
        <f t="shared" si="33"/>
        <v>Rural area surrounding centres (central)</v>
      </c>
      <c r="O1084" s="216"/>
      <c r="P1084" s="216"/>
      <c r="Q1084" s="216" t="s">
        <v>253</v>
      </c>
      <c r="R1084" s="216" t="s">
        <v>254</v>
      </c>
      <c r="S1084" s="216"/>
      <c r="T1084" s="216"/>
    </row>
    <row r="1085" spans="1:20">
      <c r="A1085" s="216">
        <v>41121</v>
      </c>
      <c r="B1085" s="216">
        <v>3</v>
      </c>
      <c r="C1085" s="216" t="str">
        <f t="shared" si="32"/>
        <v>Rural areas / thinly-populated area</v>
      </c>
      <c r="D1085" s="216"/>
      <c r="E1085" s="216"/>
      <c r="F1085" s="216"/>
      <c r="L1085" s="216">
        <v>41121</v>
      </c>
      <c r="M1085" s="216">
        <v>410</v>
      </c>
      <c r="N1085" s="216" t="str">
        <f t="shared" si="33"/>
        <v>Rural area (central)</v>
      </c>
      <c r="O1085" s="216"/>
      <c r="P1085" s="216"/>
      <c r="Q1085" s="216"/>
      <c r="R1085" s="216"/>
      <c r="S1085" s="216"/>
      <c r="T1085" s="216"/>
    </row>
    <row r="1086" spans="1:20">
      <c r="A1086" s="216">
        <v>41122</v>
      </c>
      <c r="B1086" s="216">
        <v>3</v>
      </c>
      <c r="C1086" s="216" t="str">
        <f t="shared" si="32"/>
        <v>Rural areas / thinly-populated area</v>
      </c>
      <c r="D1086" s="216"/>
      <c r="E1086" s="216"/>
      <c r="F1086" s="216"/>
      <c r="L1086" s="216">
        <v>41122</v>
      </c>
      <c r="M1086" s="216">
        <v>430</v>
      </c>
      <c r="N1086" s="216" t="str">
        <f t="shared" si="33"/>
        <v>Rural area (peripheral)</v>
      </c>
      <c r="O1086" s="216"/>
      <c r="P1086" s="216"/>
      <c r="Q1086" s="216"/>
      <c r="R1086" s="216"/>
      <c r="S1086" s="216"/>
      <c r="T1086" s="216"/>
    </row>
    <row r="1087" spans="1:20">
      <c r="A1087" s="216">
        <v>41123</v>
      </c>
      <c r="B1087" s="216">
        <v>3</v>
      </c>
      <c r="C1087" s="216" t="str">
        <f t="shared" si="32"/>
        <v>Rural areas / thinly-populated area</v>
      </c>
      <c r="D1087" s="216"/>
      <c r="E1087" s="216"/>
      <c r="F1087" s="216"/>
      <c r="L1087" s="216">
        <v>41123</v>
      </c>
      <c r="M1087" s="216">
        <v>410</v>
      </c>
      <c r="N1087" s="216" t="str">
        <f t="shared" si="33"/>
        <v>Rural area (central)</v>
      </c>
      <c r="O1087" s="216"/>
      <c r="P1087" s="216"/>
      <c r="Q1087" s="216"/>
      <c r="R1087" s="216"/>
      <c r="S1087" s="216"/>
      <c r="T1087" s="216"/>
    </row>
    <row r="1088" spans="1:20">
      <c r="A1088" s="216">
        <v>41124</v>
      </c>
      <c r="B1088" s="216">
        <v>3</v>
      </c>
      <c r="C1088" s="216" t="str">
        <f t="shared" si="32"/>
        <v>Rural areas / thinly-populated area</v>
      </c>
      <c r="D1088" s="216"/>
      <c r="E1088" s="216"/>
      <c r="F1088" s="216"/>
      <c r="L1088" s="216">
        <v>41124</v>
      </c>
      <c r="M1088" s="216">
        <v>410</v>
      </c>
      <c r="N1088" s="216" t="str">
        <f t="shared" si="33"/>
        <v>Rural area (central)</v>
      </c>
      <c r="O1088" s="216"/>
      <c r="P1088" s="216"/>
      <c r="Q1088" s="216"/>
      <c r="R1088" s="216"/>
      <c r="S1088" s="216"/>
      <c r="T1088" s="216"/>
    </row>
    <row r="1089" spans="1:20">
      <c r="A1089" s="216">
        <v>41125</v>
      </c>
      <c r="B1089" s="216">
        <v>3</v>
      </c>
      <c r="C1089" s="216" t="str">
        <f t="shared" si="32"/>
        <v>Rural areas / thinly-populated area</v>
      </c>
      <c r="D1089" s="216"/>
      <c r="E1089" s="216"/>
      <c r="F1089" s="216"/>
      <c r="L1089" s="216">
        <v>41125</v>
      </c>
      <c r="M1089" s="216">
        <v>430</v>
      </c>
      <c r="N1089" s="216" t="str">
        <f t="shared" si="33"/>
        <v>Rural area (peripheral)</v>
      </c>
      <c r="O1089" s="216"/>
      <c r="P1089" s="216"/>
      <c r="Q1089" s="216"/>
      <c r="R1089" s="216"/>
      <c r="S1089" s="216"/>
      <c r="T1089" s="216"/>
    </row>
    <row r="1090" spans="1:20">
      <c r="A1090" s="216">
        <v>41126</v>
      </c>
      <c r="B1090" s="216">
        <v>3</v>
      </c>
      <c r="C1090" s="216" t="str">
        <f t="shared" si="32"/>
        <v>Rural areas / thinly-populated area</v>
      </c>
      <c r="D1090" s="216"/>
      <c r="E1090" s="216"/>
      <c r="F1090" s="216"/>
      <c r="L1090" s="216">
        <v>41126</v>
      </c>
      <c r="M1090" s="216">
        <v>410</v>
      </c>
      <c r="N1090" s="216" t="str">
        <f t="shared" si="33"/>
        <v>Rural area (central)</v>
      </c>
      <c r="O1090" s="216"/>
      <c r="P1090" s="216"/>
      <c r="Q1090" s="216"/>
      <c r="R1090" s="216"/>
      <c r="S1090" s="216"/>
      <c r="T1090" s="216"/>
    </row>
    <row r="1091" spans="1:20">
      <c r="A1091" s="216">
        <v>41201</v>
      </c>
      <c r="B1091" s="216">
        <v>3</v>
      </c>
      <c r="C1091" s="216" t="str">
        <f t="shared" si="32"/>
        <v>Rural areas / thinly-populated area</v>
      </c>
      <c r="D1091" s="216"/>
      <c r="E1091" s="216"/>
      <c r="F1091" s="216"/>
      <c r="L1091" s="216">
        <v>41201</v>
      </c>
      <c r="M1091" s="216">
        <v>310</v>
      </c>
      <c r="N1091" s="216" t="str">
        <f t="shared" si="33"/>
        <v>Rural area surrounding centres (central)</v>
      </c>
      <c r="O1091" s="216"/>
      <c r="P1091" s="216"/>
      <c r="Q1091" s="216" t="s">
        <v>275</v>
      </c>
      <c r="R1091" s="216" t="s">
        <v>276</v>
      </c>
      <c r="S1091" s="216"/>
      <c r="T1091" s="216"/>
    </row>
    <row r="1092" spans="1:20">
      <c r="A1092" s="216">
        <v>41202</v>
      </c>
      <c r="B1092" s="216">
        <v>3</v>
      </c>
      <c r="C1092" s="216" t="str">
        <f t="shared" ref="C1092:C1155" si="34">VLOOKUP(B1092,$F$3:$G$5,2)</f>
        <v>Rural areas / thinly-populated area</v>
      </c>
      <c r="D1092" s="216"/>
      <c r="E1092" s="216"/>
      <c r="F1092" s="216"/>
      <c r="L1092" s="216">
        <v>41202</v>
      </c>
      <c r="M1092" s="216">
        <v>410</v>
      </c>
      <c r="N1092" s="216" t="str">
        <f t="shared" ref="N1092:N1155" si="35">VLOOKUP(M1092,$U$3:$V$13,2)</f>
        <v>Rural area (central)</v>
      </c>
      <c r="O1092" s="216"/>
      <c r="P1092" s="216"/>
      <c r="Q1092" s="216"/>
      <c r="R1092" s="216"/>
      <c r="S1092" s="216"/>
      <c r="T1092" s="216"/>
    </row>
    <row r="1093" spans="1:20">
      <c r="A1093" s="216">
        <v>41203</v>
      </c>
      <c r="B1093" s="216">
        <v>3</v>
      </c>
      <c r="C1093" s="216" t="str">
        <f t="shared" si="34"/>
        <v>Rural areas / thinly-populated area</v>
      </c>
      <c r="D1093" s="216"/>
      <c r="E1093" s="216"/>
      <c r="F1093" s="216"/>
      <c r="L1093" s="216">
        <v>41203</v>
      </c>
      <c r="M1093" s="216">
        <v>103</v>
      </c>
      <c r="N1093" s="216" t="str">
        <f t="shared" si="35"/>
        <v>Urban centres (small)</v>
      </c>
      <c r="O1093" s="216" t="s">
        <v>275</v>
      </c>
      <c r="P1093" s="216" t="s">
        <v>276</v>
      </c>
      <c r="Q1093" s="216"/>
      <c r="R1093" s="216"/>
      <c r="S1093" s="216"/>
      <c r="T1093" s="216"/>
    </row>
    <row r="1094" spans="1:20">
      <c r="A1094" s="216">
        <v>41204</v>
      </c>
      <c r="B1094" s="216">
        <v>3</v>
      </c>
      <c r="C1094" s="216" t="str">
        <f t="shared" si="34"/>
        <v>Rural areas / thinly-populated area</v>
      </c>
      <c r="D1094" s="216"/>
      <c r="E1094" s="216"/>
      <c r="F1094" s="216"/>
      <c r="L1094" s="216">
        <v>41204</v>
      </c>
      <c r="M1094" s="216">
        <v>410</v>
      </c>
      <c r="N1094" s="216" t="str">
        <f t="shared" si="35"/>
        <v>Rural area (central)</v>
      </c>
      <c r="O1094" s="216"/>
      <c r="P1094" s="216"/>
      <c r="Q1094" s="216"/>
      <c r="R1094" s="216"/>
      <c r="S1094" s="216"/>
      <c r="T1094" s="216"/>
    </row>
    <row r="1095" spans="1:20">
      <c r="A1095" s="216">
        <v>41205</v>
      </c>
      <c r="B1095" s="216">
        <v>3</v>
      </c>
      <c r="C1095" s="216" t="str">
        <f t="shared" si="34"/>
        <v>Rural areas / thinly-populated area</v>
      </c>
      <c r="D1095" s="216"/>
      <c r="E1095" s="216"/>
      <c r="F1095" s="216"/>
      <c r="L1095" s="216">
        <v>41205</v>
      </c>
      <c r="M1095" s="216">
        <v>103</v>
      </c>
      <c r="N1095" s="216" t="str">
        <f t="shared" si="35"/>
        <v>Urban centres (small)</v>
      </c>
      <c r="O1095" s="216" t="s">
        <v>275</v>
      </c>
      <c r="P1095" s="216" t="s">
        <v>276</v>
      </c>
      <c r="Q1095" s="216"/>
      <c r="R1095" s="216"/>
      <c r="S1095" s="216"/>
      <c r="T1095" s="216"/>
    </row>
    <row r="1096" spans="1:20">
      <c r="A1096" s="216">
        <v>41206</v>
      </c>
      <c r="B1096" s="216">
        <v>3</v>
      </c>
      <c r="C1096" s="216" t="str">
        <f t="shared" si="34"/>
        <v>Rural areas / thinly-populated area</v>
      </c>
      <c r="D1096" s="216"/>
      <c r="E1096" s="216"/>
      <c r="F1096" s="216"/>
      <c r="L1096" s="216">
        <v>41206</v>
      </c>
      <c r="M1096" s="216">
        <v>410</v>
      </c>
      <c r="N1096" s="216" t="str">
        <f t="shared" si="35"/>
        <v>Rural area (central)</v>
      </c>
      <c r="O1096" s="216"/>
      <c r="P1096" s="216"/>
      <c r="Q1096" s="216"/>
      <c r="R1096" s="216"/>
      <c r="S1096" s="216"/>
      <c r="T1096" s="216"/>
    </row>
    <row r="1097" spans="1:20">
      <c r="A1097" s="216">
        <v>41207</v>
      </c>
      <c r="B1097" s="216">
        <v>3</v>
      </c>
      <c r="C1097" s="216" t="str">
        <f t="shared" si="34"/>
        <v>Rural areas / thinly-populated area</v>
      </c>
      <c r="D1097" s="216"/>
      <c r="E1097" s="216"/>
      <c r="F1097" s="216"/>
      <c r="L1097" s="216">
        <v>41207</v>
      </c>
      <c r="M1097" s="216">
        <v>410</v>
      </c>
      <c r="N1097" s="216" t="str">
        <f t="shared" si="35"/>
        <v>Rural area (central)</v>
      </c>
      <c r="O1097" s="216"/>
      <c r="P1097" s="216"/>
      <c r="Q1097" s="216"/>
      <c r="R1097" s="216"/>
      <c r="S1097" s="216">
        <v>1</v>
      </c>
      <c r="T1097" s="216"/>
    </row>
    <row r="1098" spans="1:20">
      <c r="A1098" s="216">
        <v>41208</v>
      </c>
      <c r="B1098" s="216">
        <v>3</v>
      </c>
      <c r="C1098" s="216" t="str">
        <f t="shared" si="34"/>
        <v>Rural areas / thinly-populated area</v>
      </c>
      <c r="D1098" s="216"/>
      <c r="E1098" s="216"/>
      <c r="F1098" s="216"/>
      <c r="L1098" s="216">
        <v>41208</v>
      </c>
      <c r="M1098" s="216">
        <v>410</v>
      </c>
      <c r="N1098" s="216" t="str">
        <f t="shared" si="35"/>
        <v>Rural area (central)</v>
      </c>
      <c r="O1098" s="216"/>
      <c r="P1098" s="216"/>
      <c r="Q1098" s="216"/>
      <c r="R1098" s="216"/>
      <c r="S1098" s="216"/>
      <c r="T1098" s="216"/>
    </row>
    <row r="1099" spans="1:20">
      <c r="A1099" s="216">
        <v>41209</v>
      </c>
      <c r="B1099" s="216">
        <v>3</v>
      </c>
      <c r="C1099" s="216" t="str">
        <f t="shared" si="34"/>
        <v>Rural areas / thinly-populated area</v>
      </c>
      <c r="D1099" s="216"/>
      <c r="E1099" s="216"/>
      <c r="F1099" s="216"/>
      <c r="L1099" s="216">
        <v>41209</v>
      </c>
      <c r="M1099" s="216">
        <v>310</v>
      </c>
      <c r="N1099" s="216" t="str">
        <f t="shared" si="35"/>
        <v>Rural area surrounding centres (central)</v>
      </c>
      <c r="O1099" s="216"/>
      <c r="P1099" s="216"/>
      <c r="Q1099" s="216" t="s">
        <v>275</v>
      </c>
      <c r="R1099" s="216" t="s">
        <v>276</v>
      </c>
      <c r="S1099" s="216"/>
      <c r="T1099" s="216"/>
    </row>
    <row r="1100" spans="1:20">
      <c r="A1100" s="216">
        <v>41210</v>
      </c>
      <c r="B1100" s="216">
        <v>3</v>
      </c>
      <c r="C1100" s="216" t="str">
        <f t="shared" si="34"/>
        <v>Rural areas / thinly-populated area</v>
      </c>
      <c r="D1100" s="216"/>
      <c r="E1100" s="216"/>
      <c r="F1100" s="216"/>
      <c r="L1100" s="216">
        <v>41210</v>
      </c>
      <c r="M1100" s="216">
        <v>410</v>
      </c>
      <c r="N1100" s="216" t="str">
        <f t="shared" si="35"/>
        <v>Rural area (central)</v>
      </c>
      <c r="O1100" s="216"/>
      <c r="P1100" s="216"/>
      <c r="Q1100" s="216"/>
      <c r="R1100" s="216"/>
      <c r="S1100" s="216"/>
      <c r="T1100" s="216"/>
    </row>
    <row r="1101" spans="1:20">
      <c r="A1101" s="216">
        <v>41211</v>
      </c>
      <c r="B1101" s="216">
        <v>3</v>
      </c>
      <c r="C1101" s="216" t="str">
        <f t="shared" si="34"/>
        <v>Rural areas / thinly-populated area</v>
      </c>
      <c r="D1101" s="216"/>
      <c r="E1101" s="216"/>
      <c r="F1101" s="216"/>
      <c r="L1101" s="216">
        <v>41211</v>
      </c>
      <c r="M1101" s="216">
        <v>310</v>
      </c>
      <c r="N1101" s="216" t="str">
        <f t="shared" si="35"/>
        <v>Rural area surrounding centres (central)</v>
      </c>
      <c r="O1101" s="216"/>
      <c r="P1101" s="216"/>
      <c r="Q1101" s="216" t="s">
        <v>275</v>
      </c>
      <c r="R1101" s="216" t="s">
        <v>276</v>
      </c>
      <c r="S1101" s="216"/>
      <c r="T1101" s="216"/>
    </row>
    <row r="1102" spans="1:20">
      <c r="A1102" s="216">
        <v>41212</v>
      </c>
      <c r="B1102" s="216">
        <v>3</v>
      </c>
      <c r="C1102" s="216" t="str">
        <f t="shared" si="34"/>
        <v>Rural areas / thinly-populated area</v>
      </c>
      <c r="D1102" s="216"/>
      <c r="E1102" s="216"/>
      <c r="F1102" s="216"/>
      <c r="L1102" s="216">
        <v>41212</v>
      </c>
      <c r="M1102" s="216">
        <v>410</v>
      </c>
      <c r="N1102" s="216" t="str">
        <f t="shared" si="35"/>
        <v>Rural area (central)</v>
      </c>
      <c r="O1102" s="216"/>
      <c r="P1102" s="216"/>
      <c r="Q1102" s="216"/>
      <c r="R1102" s="216"/>
      <c r="S1102" s="216"/>
      <c r="T1102" s="216"/>
    </row>
    <row r="1103" spans="1:20">
      <c r="A1103" s="216">
        <v>41213</v>
      </c>
      <c r="B1103" s="216">
        <v>3</v>
      </c>
      <c r="C1103" s="216" t="str">
        <f t="shared" si="34"/>
        <v>Rural areas / thinly-populated area</v>
      </c>
      <c r="D1103" s="216"/>
      <c r="E1103" s="216"/>
      <c r="F1103" s="216"/>
      <c r="L1103" s="216">
        <v>41213</v>
      </c>
      <c r="M1103" s="216">
        <v>410</v>
      </c>
      <c r="N1103" s="216" t="str">
        <f t="shared" si="35"/>
        <v>Rural area (central)</v>
      </c>
      <c r="O1103" s="216"/>
      <c r="P1103" s="216"/>
      <c r="Q1103" s="216"/>
      <c r="R1103" s="216"/>
      <c r="S1103" s="216"/>
      <c r="T1103" s="216"/>
    </row>
    <row r="1104" spans="1:20">
      <c r="A1104" s="216">
        <v>41214</v>
      </c>
      <c r="B1104" s="216">
        <v>3</v>
      </c>
      <c r="C1104" s="216" t="str">
        <f t="shared" si="34"/>
        <v>Rural areas / thinly-populated area</v>
      </c>
      <c r="D1104" s="216"/>
      <c r="E1104" s="216"/>
      <c r="F1104" s="216"/>
      <c r="L1104" s="216">
        <v>41214</v>
      </c>
      <c r="M1104" s="216">
        <v>310</v>
      </c>
      <c r="N1104" s="216" t="str">
        <f t="shared" si="35"/>
        <v>Rural area surrounding centres (central)</v>
      </c>
      <c r="O1104" s="216"/>
      <c r="P1104" s="216"/>
      <c r="Q1104" s="216" t="s">
        <v>275</v>
      </c>
      <c r="R1104" s="216" t="s">
        <v>276</v>
      </c>
      <c r="S1104" s="216"/>
      <c r="T1104" s="216"/>
    </row>
    <row r="1105" spans="1:20">
      <c r="A1105" s="216">
        <v>41215</v>
      </c>
      <c r="B1105" s="216">
        <v>3</v>
      </c>
      <c r="C1105" s="216" t="str">
        <f t="shared" si="34"/>
        <v>Rural areas / thinly-populated area</v>
      </c>
      <c r="D1105" s="216"/>
      <c r="E1105" s="216"/>
      <c r="F1105" s="216"/>
      <c r="L1105" s="216">
        <v>41215</v>
      </c>
      <c r="M1105" s="216">
        <v>410</v>
      </c>
      <c r="N1105" s="216" t="str">
        <f t="shared" si="35"/>
        <v>Rural area (central)</v>
      </c>
      <c r="O1105" s="216"/>
      <c r="P1105" s="216"/>
      <c r="Q1105" s="216"/>
      <c r="R1105" s="216"/>
      <c r="S1105" s="216"/>
      <c r="T1105" s="216"/>
    </row>
    <row r="1106" spans="1:20">
      <c r="A1106" s="216">
        <v>41216</v>
      </c>
      <c r="B1106" s="216">
        <v>3</v>
      </c>
      <c r="C1106" s="216" t="str">
        <f t="shared" si="34"/>
        <v>Rural areas / thinly-populated area</v>
      </c>
      <c r="D1106" s="216"/>
      <c r="E1106" s="216"/>
      <c r="F1106" s="216"/>
      <c r="L1106" s="216">
        <v>41216</v>
      </c>
      <c r="M1106" s="216">
        <v>410</v>
      </c>
      <c r="N1106" s="216" t="str">
        <f t="shared" si="35"/>
        <v>Rural area (central)</v>
      </c>
      <c r="O1106" s="216"/>
      <c r="P1106" s="216"/>
      <c r="Q1106" s="216"/>
      <c r="R1106" s="216"/>
      <c r="S1106" s="216"/>
      <c r="T1106" s="216"/>
    </row>
    <row r="1107" spans="1:20">
      <c r="A1107" s="216">
        <v>41217</v>
      </c>
      <c r="B1107" s="216">
        <v>3</v>
      </c>
      <c r="C1107" s="216" t="str">
        <f t="shared" si="34"/>
        <v>Rural areas / thinly-populated area</v>
      </c>
      <c r="D1107" s="216"/>
      <c r="E1107" s="216"/>
      <c r="F1107" s="216"/>
      <c r="L1107" s="216">
        <v>41217</v>
      </c>
      <c r="M1107" s="216">
        <v>410</v>
      </c>
      <c r="N1107" s="216" t="str">
        <f t="shared" si="35"/>
        <v>Rural area (central)</v>
      </c>
      <c r="O1107" s="216"/>
      <c r="P1107" s="216"/>
      <c r="Q1107" s="216"/>
      <c r="R1107" s="216"/>
      <c r="S1107" s="216"/>
      <c r="T1107" s="216"/>
    </row>
    <row r="1108" spans="1:20">
      <c r="A1108" s="216">
        <v>41218</v>
      </c>
      <c r="B1108" s="216">
        <v>3</v>
      </c>
      <c r="C1108" s="216" t="str">
        <f t="shared" si="34"/>
        <v>Rural areas / thinly-populated area</v>
      </c>
      <c r="D1108" s="216"/>
      <c r="E1108" s="216"/>
      <c r="F1108" s="216"/>
      <c r="L1108" s="216">
        <v>41218</v>
      </c>
      <c r="M1108" s="216">
        <v>103</v>
      </c>
      <c r="N1108" s="216" t="str">
        <f t="shared" si="35"/>
        <v>Urban centres (small)</v>
      </c>
      <c r="O1108" s="216" t="s">
        <v>275</v>
      </c>
      <c r="P1108" s="216" t="s">
        <v>276</v>
      </c>
      <c r="Q1108" s="216"/>
      <c r="R1108" s="216"/>
      <c r="S1108" s="216"/>
      <c r="T1108" s="216"/>
    </row>
    <row r="1109" spans="1:20">
      <c r="A1109" s="216">
        <v>41219</v>
      </c>
      <c r="B1109" s="216">
        <v>3</v>
      </c>
      <c r="C1109" s="216" t="str">
        <f t="shared" si="34"/>
        <v>Rural areas / thinly-populated area</v>
      </c>
      <c r="D1109" s="216"/>
      <c r="E1109" s="216"/>
      <c r="F1109" s="216"/>
      <c r="L1109" s="216">
        <v>41219</v>
      </c>
      <c r="M1109" s="216">
        <v>410</v>
      </c>
      <c r="N1109" s="216" t="str">
        <f t="shared" si="35"/>
        <v>Rural area (central)</v>
      </c>
      <c r="O1109" s="216"/>
      <c r="P1109" s="216"/>
      <c r="Q1109" s="216"/>
      <c r="R1109" s="216"/>
      <c r="S1109" s="216"/>
      <c r="T1109" s="216"/>
    </row>
    <row r="1110" spans="1:20">
      <c r="A1110" s="216">
        <v>41220</v>
      </c>
      <c r="B1110" s="216">
        <v>3</v>
      </c>
      <c r="C1110" s="216" t="str">
        <f t="shared" si="34"/>
        <v>Rural areas / thinly-populated area</v>
      </c>
      <c r="D1110" s="216"/>
      <c r="E1110" s="216"/>
      <c r="F1110" s="216"/>
      <c r="L1110" s="216">
        <v>41220</v>
      </c>
      <c r="M1110" s="216">
        <v>410</v>
      </c>
      <c r="N1110" s="216" t="str">
        <f t="shared" si="35"/>
        <v>Rural area (central)</v>
      </c>
      <c r="O1110" s="216"/>
      <c r="P1110" s="216"/>
      <c r="Q1110" s="216"/>
      <c r="R1110" s="216"/>
      <c r="S1110" s="216"/>
      <c r="T1110" s="216"/>
    </row>
    <row r="1111" spans="1:20">
      <c r="A1111" s="216">
        <v>41221</v>
      </c>
      <c r="B1111" s="216">
        <v>3</v>
      </c>
      <c r="C1111" s="216" t="str">
        <f t="shared" si="34"/>
        <v>Rural areas / thinly-populated area</v>
      </c>
      <c r="D1111" s="216"/>
      <c r="E1111" s="216"/>
      <c r="F1111" s="216"/>
      <c r="L1111" s="216">
        <v>41221</v>
      </c>
      <c r="M1111" s="216">
        <v>310</v>
      </c>
      <c r="N1111" s="216" t="str">
        <f t="shared" si="35"/>
        <v>Rural area surrounding centres (central)</v>
      </c>
      <c r="O1111" s="216"/>
      <c r="P1111" s="216"/>
      <c r="Q1111" s="216" t="s">
        <v>275</v>
      </c>
      <c r="R1111" s="216" t="s">
        <v>276</v>
      </c>
      <c r="S1111" s="216"/>
      <c r="T1111" s="216"/>
    </row>
    <row r="1112" spans="1:20">
      <c r="A1112" s="216">
        <v>41222</v>
      </c>
      <c r="B1112" s="216">
        <v>3</v>
      </c>
      <c r="C1112" s="216" t="str">
        <f t="shared" si="34"/>
        <v>Rural areas / thinly-populated area</v>
      </c>
      <c r="D1112" s="216"/>
      <c r="E1112" s="216"/>
      <c r="F1112" s="216"/>
      <c r="L1112" s="216">
        <v>41222</v>
      </c>
      <c r="M1112" s="216">
        <v>310</v>
      </c>
      <c r="N1112" s="216" t="str">
        <f t="shared" si="35"/>
        <v>Rural area surrounding centres (central)</v>
      </c>
      <c r="O1112" s="216"/>
      <c r="P1112" s="216"/>
      <c r="Q1112" s="216" t="s">
        <v>275</v>
      </c>
      <c r="R1112" s="216" t="s">
        <v>276</v>
      </c>
      <c r="S1112" s="216"/>
      <c r="T1112" s="216"/>
    </row>
    <row r="1113" spans="1:20">
      <c r="A1113" s="216">
        <v>41223</v>
      </c>
      <c r="B1113" s="216">
        <v>3</v>
      </c>
      <c r="C1113" s="216" t="str">
        <f t="shared" si="34"/>
        <v>Rural areas / thinly-populated area</v>
      </c>
      <c r="D1113" s="216"/>
      <c r="E1113" s="216"/>
      <c r="F1113" s="216"/>
      <c r="L1113" s="216">
        <v>41223</v>
      </c>
      <c r="M1113" s="216">
        <v>410</v>
      </c>
      <c r="N1113" s="216" t="str">
        <f t="shared" si="35"/>
        <v>Rural area (central)</v>
      </c>
      <c r="O1113" s="216"/>
      <c r="P1113" s="216"/>
      <c r="Q1113" s="216"/>
      <c r="R1113" s="216"/>
      <c r="S1113" s="216"/>
      <c r="T1113" s="216"/>
    </row>
    <row r="1114" spans="1:20">
      <c r="A1114" s="216">
        <v>41224</v>
      </c>
      <c r="B1114" s="216">
        <v>3</v>
      </c>
      <c r="C1114" s="216" t="str">
        <f t="shared" si="34"/>
        <v>Rural areas / thinly-populated area</v>
      </c>
      <c r="D1114" s="216"/>
      <c r="E1114" s="216"/>
      <c r="F1114" s="216"/>
      <c r="L1114" s="216">
        <v>41224</v>
      </c>
      <c r="M1114" s="216">
        <v>410</v>
      </c>
      <c r="N1114" s="216" t="str">
        <f t="shared" si="35"/>
        <v>Rural area (central)</v>
      </c>
      <c r="O1114" s="216"/>
      <c r="P1114" s="216"/>
      <c r="Q1114" s="216"/>
      <c r="R1114" s="216"/>
      <c r="S1114" s="216"/>
      <c r="T1114" s="216"/>
    </row>
    <row r="1115" spans="1:20">
      <c r="A1115" s="216">
        <v>41225</v>
      </c>
      <c r="B1115" s="216">
        <v>2</v>
      </c>
      <c r="C1115" s="216" t="str">
        <f t="shared" si="34"/>
        <v>Towns and suburbs / intermediate density area</v>
      </c>
      <c r="D1115" s="216"/>
      <c r="E1115" s="216"/>
      <c r="F1115" s="216"/>
      <c r="L1115" s="216">
        <v>41225</v>
      </c>
      <c r="M1115" s="216">
        <v>103</v>
      </c>
      <c r="N1115" s="216" t="str">
        <f t="shared" si="35"/>
        <v>Urban centres (small)</v>
      </c>
      <c r="O1115" s="216" t="s">
        <v>275</v>
      </c>
      <c r="P1115" s="216" t="s">
        <v>276</v>
      </c>
      <c r="Q1115" s="216"/>
      <c r="R1115" s="216"/>
      <c r="S1115" s="216"/>
      <c r="T1115" s="216"/>
    </row>
    <row r="1116" spans="1:20">
      <c r="A1116" s="216">
        <v>41226</v>
      </c>
      <c r="B1116" s="216">
        <v>3</v>
      </c>
      <c r="C1116" s="216" t="str">
        <f t="shared" si="34"/>
        <v>Rural areas / thinly-populated area</v>
      </c>
      <c r="D1116" s="216"/>
      <c r="E1116" s="216"/>
      <c r="F1116" s="216"/>
      <c r="L1116" s="216">
        <v>41226</v>
      </c>
      <c r="M1116" s="216">
        <v>410</v>
      </c>
      <c r="N1116" s="216" t="str">
        <f t="shared" si="35"/>
        <v>Rural area (central)</v>
      </c>
      <c r="O1116" s="216"/>
      <c r="P1116" s="216"/>
      <c r="Q1116" s="216"/>
      <c r="R1116" s="216"/>
      <c r="S1116" s="216"/>
      <c r="T1116" s="216"/>
    </row>
    <row r="1117" spans="1:20">
      <c r="A1117" s="216">
        <v>41227</v>
      </c>
      <c r="B1117" s="216">
        <v>3</v>
      </c>
      <c r="C1117" s="216" t="str">
        <f t="shared" si="34"/>
        <v>Rural areas / thinly-populated area</v>
      </c>
      <c r="D1117" s="216"/>
      <c r="E1117" s="216"/>
      <c r="F1117" s="216"/>
      <c r="L1117" s="216">
        <v>41227</v>
      </c>
      <c r="M1117" s="216">
        <v>310</v>
      </c>
      <c r="N1117" s="216" t="str">
        <f t="shared" si="35"/>
        <v>Rural area surrounding centres (central)</v>
      </c>
      <c r="O1117" s="216"/>
      <c r="P1117" s="216"/>
      <c r="Q1117" s="216" t="s">
        <v>275</v>
      </c>
      <c r="R1117" s="216" t="s">
        <v>276</v>
      </c>
      <c r="S1117" s="216"/>
      <c r="T1117" s="216"/>
    </row>
    <row r="1118" spans="1:20">
      <c r="A1118" s="216">
        <v>41228</v>
      </c>
      <c r="B1118" s="216">
        <v>3</v>
      </c>
      <c r="C1118" s="216" t="str">
        <f t="shared" si="34"/>
        <v>Rural areas / thinly-populated area</v>
      </c>
      <c r="D1118" s="216"/>
      <c r="E1118" s="216"/>
      <c r="F1118" s="216"/>
      <c r="L1118" s="216">
        <v>41228</v>
      </c>
      <c r="M1118" s="216">
        <v>410</v>
      </c>
      <c r="N1118" s="216" t="str">
        <f t="shared" si="35"/>
        <v>Rural area (central)</v>
      </c>
      <c r="O1118" s="216"/>
      <c r="P1118" s="216"/>
      <c r="Q1118" s="216"/>
      <c r="R1118" s="216"/>
      <c r="S1118" s="216"/>
      <c r="T1118" s="216"/>
    </row>
    <row r="1119" spans="1:20">
      <c r="A1119" s="216">
        <v>41229</v>
      </c>
      <c r="B1119" s="216">
        <v>3</v>
      </c>
      <c r="C1119" s="216" t="str">
        <f t="shared" si="34"/>
        <v>Rural areas / thinly-populated area</v>
      </c>
      <c r="D1119" s="216"/>
      <c r="E1119" s="216"/>
      <c r="F1119" s="216"/>
      <c r="L1119" s="216">
        <v>41229</v>
      </c>
      <c r="M1119" s="216">
        <v>310</v>
      </c>
      <c r="N1119" s="216" t="str">
        <f t="shared" si="35"/>
        <v>Rural area surrounding centres (central)</v>
      </c>
      <c r="O1119" s="216"/>
      <c r="P1119" s="216"/>
      <c r="Q1119" s="216" t="s">
        <v>275</v>
      </c>
      <c r="R1119" s="216" t="s">
        <v>276</v>
      </c>
      <c r="S1119" s="216"/>
      <c r="T1119" s="216"/>
    </row>
    <row r="1120" spans="1:20">
      <c r="A1120" s="216">
        <v>41230</v>
      </c>
      <c r="B1120" s="216">
        <v>3</v>
      </c>
      <c r="C1120" s="216" t="str">
        <f t="shared" si="34"/>
        <v>Rural areas / thinly-populated area</v>
      </c>
      <c r="D1120" s="216"/>
      <c r="E1120" s="216"/>
      <c r="F1120" s="216"/>
      <c r="L1120" s="216">
        <v>41230</v>
      </c>
      <c r="M1120" s="216">
        <v>410</v>
      </c>
      <c r="N1120" s="216" t="str">
        <f t="shared" si="35"/>
        <v>Rural area (central)</v>
      </c>
      <c r="O1120" s="216"/>
      <c r="P1120" s="216"/>
      <c r="Q1120" s="216"/>
      <c r="R1120" s="216"/>
      <c r="S1120" s="216"/>
      <c r="T1120" s="216"/>
    </row>
    <row r="1121" spans="1:20">
      <c r="A1121" s="216">
        <v>41231</v>
      </c>
      <c r="B1121" s="216">
        <v>3</v>
      </c>
      <c r="C1121" s="216" t="str">
        <f t="shared" si="34"/>
        <v>Rural areas / thinly-populated area</v>
      </c>
      <c r="D1121" s="216"/>
      <c r="E1121" s="216"/>
      <c r="F1121" s="216"/>
      <c r="L1121" s="216">
        <v>41231</v>
      </c>
      <c r="M1121" s="216">
        <v>410</v>
      </c>
      <c r="N1121" s="216" t="str">
        <f t="shared" si="35"/>
        <v>Rural area (central)</v>
      </c>
      <c r="O1121" s="216"/>
      <c r="P1121" s="216"/>
      <c r="Q1121" s="216"/>
      <c r="R1121" s="216"/>
      <c r="S1121" s="216"/>
      <c r="T1121" s="216"/>
    </row>
    <row r="1122" spans="1:20">
      <c r="A1122" s="216">
        <v>41232</v>
      </c>
      <c r="B1122" s="216">
        <v>3</v>
      </c>
      <c r="C1122" s="216" t="str">
        <f t="shared" si="34"/>
        <v>Rural areas / thinly-populated area</v>
      </c>
      <c r="D1122" s="216"/>
      <c r="E1122" s="216"/>
      <c r="F1122" s="216"/>
      <c r="L1122" s="216">
        <v>41232</v>
      </c>
      <c r="M1122" s="216">
        <v>103</v>
      </c>
      <c r="N1122" s="216" t="str">
        <f t="shared" si="35"/>
        <v>Urban centres (small)</v>
      </c>
      <c r="O1122" s="216" t="s">
        <v>275</v>
      </c>
      <c r="P1122" s="216" t="s">
        <v>276</v>
      </c>
      <c r="Q1122" s="216"/>
      <c r="R1122" s="216"/>
      <c r="S1122" s="216"/>
      <c r="T1122" s="216"/>
    </row>
    <row r="1123" spans="1:20">
      <c r="A1123" s="216">
        <v>41233</v>
      </c>
      <c r="B1123" s="216">
        <v>3</v>
      </c>
      <c r="C1123" s="216" t="str">
        <f t="shared" si="34"/>
        <v>Rural areas / thinly-populated area</v>
      </c>
      <c r="D1123" s="216"/>
      <c r="E1123" s="216"/>
      <c r="F1123" s="216"/>
      <c r="L1123" s="216">
        <v>41233</v>
      </c>
      <c r="M1123" s="216">
        <v>310</v>
      </c>
      <c r="N1123" s="216" t="str">
        <f t="shared" si="35"/>
        <v>Rural area surrounding centres (central)</v>
      </c>
      <c r="O1123" s="216"/>
      <c r="P1123" s="216"/>
      <c r="Q1123" s="216" t="s">
        <v>275</v>
      </c>
      <c r="R1123" s="216" t="s">
        <v>276</v>
      </c>
      <c r="S1123" s="216"/>
      <c r="T1123" s="216"/>
    </row>
    <row r="1124" spans="1:20">
      <c r="A1124" s="216">
        <v>41234</v>
      </c>
      <c r="B1124" s="216">
        <v>3</v>
      </c>
      <c r="C1124" s="216" t="str">
        <f t="shared" si="34"/>
        <v>Rural areas / thinly-populated area</v>
      </c>
      <c r="D1124" s="216"/>
      <c r="E1124" s="216"/>
      <c r="F1124" s="216"/>
      <c r="L1124" s="216">
        <v>41234</v>
      </c>
      <c r="M1124" s="216">
        <v>410</v>
      </c>
      <c r="N1124" s="216" t="str">
        <f t="shared" si="35"/>
        <v>Rural area (central)</v>
      </c>
      <c r="O1124" s="216"/>
      <c r="P1124" s="216"/>
      <c r="Q1124" s="216"/>
      <c r="R1124" s="216"/>
      <c r="S1124" s="216"/>
      <c r="T1124" s="216"/>
    </row>
    <row r="1125" spans="1:20">
      <c r="A1125" s="216">
        <v>41235</v>
      </c>
      <c r="B1125" s="216">
        <v>3</v>
      </c>
      <c r="C1125" s="216" t="str">
        <f t="shared" si="34"/>
        <v>Rural areas / thinly-populated area</v>
      </c>
      <c r="D1125" s="216"/>
      <c r="E1125" s="216"/>
      <c r="F1125" s="216"/>
      <c r="L1125" s="216">
        <v>41235</v>
      </c>
      <c r="M1125" s="216">
        <v>410</v>
      </c>
      <c r="N1125" s="216" t="str">
        <f t="shared" si="35"/>
        <v>Rural area (central)</v>
      </c>
      <c r="O1125" s="216"/>
      <c r="P1125" s="216"/>
      <c r="Q1125" s="216"/>
      <c r="R1125" s="216"/>
      <c r="S1125" s="216"/>
      <c r="T1125" s="216"/>
    </row>
    <row r="1126" spans="1:20">
      <c r="A1126" s="216">
        <v>41236</v>
      </c>
      <c r="B1126" s="216">
        <v>3</v>
      </c>
      <c r="C1126" s="216" t="str">
        <f t="shared" si="34"/>
        <v>Rural areas / thinly-populated area</v>
      </c>
      <c r="D1126" s="216"/>
      <c r="E1126" s="216"/>
      <c r="F1126" s="216"/>
      <c r="L1126" s="216">
        <v>41236</v>
      </c>
      <c r="M1126" s="216">
        <v>310</v>
      </c>
      <c r="N1126" s="216" t="str">
        <f t="shared" si="35"/>
        <v>Rural area surrounding centres (central)</v>
      </c>
      <c r="O1126" s="216"/>
      <c r="P1126" s="216"/>
      <c r="Q1126" s="216" t="s">
        <v>275</v>
      </c>
      <c r="R1126" s="216" t="s">
        <v>276</v>
      </c>
      <c r="S1126" s="216"/>
      <c r="T1126" s="216"/>
    </row>
    <row r="1127" spans="1:20">
      <c r="A1127" s="216">
        <v>41304</v>
      </c>
      <c r="B1127" s="216">
        <v>3</v>
      </c>
      <c r="C1127" s="216" t="str">
        <f t="shared" si="34"/>
        <v>Rural areas / thinly-populated area</v>
      </c>
      <c r="D1127" s="216"/>
      <c r="E1127" s="216"/>
      <c r="F1127" s="216"/>
      <c r="L1127" s="216">
        <v>41304</v>
      </c>
      <c r="M1127" s="216">
        <v>420</v>
      </c>
      <c r="N1127" s="216" t="str">
        <f t="shared" si="35"/>
        <v>Rural area (intermdiate)</v>
      </c>
      <c r="O1127" s="216"/>
      <c r="P1127" s="216"/>
      <c r="Q1127" s="216"/>
      <c r="R1127" s="216"/>
      <c r="S1127" s="216"/>
      <c r="T1127" s="216"/>
    </row>
    <row r="1128" spans="1:20">
      <c r="A1128" s="216">
        <v>41305</v>
      </c>
      <c r="B1128" s="216">
        <v>3</v>
      </c>
      <c r="C1128" s="216" t="str">
        <f t="shared" si="34"/>
        <v>Rural areas / thinly-populated area</v>
      </c>
      <c r="D1128" s="216"/>
      <c r="E1128" s="216"/>
      <c r="F1128" s="216"/>
      <c r="L1128" s="216">
        <v>41305</v>
      </c>
      <c r="M1128" s="216">
        <v>420</v>
      </c>
      <c r="N1128" s="216" t="str">
        <f t="shared" si="35"/>
        <v>Rural area (intermdiate)</v>
      </c>
      <c r="O1128" s="216"/>
      <c r="P1128" s="216"/>
      <c r="Q1128" s="216"/>
      <c r="R1128" s="216"/>
      <c r="S1128" s="216"/>
      <c r="T1128" s="216"/>
    </row>
    <row r="1129" spans="1:20">
      <c r="A1129" s="216">
        <v>41306</v>
      </c>
      <c r="B1129" s="216">
        <v>3</v>
      </c>
      <c r="C1129" s="216" t="str">
        <f t="shared" si="34"/>
        <v>Rural areas / thinly-populated area</v>
      </c>
      <c r="D1129" s="216"/>
      <c r="E1129" s="216"/>
      <c r="F1129" s="216"/>
      <c r="L1129" s="216">
        <v>41306</v>
      </c>
      <c r="M1129" s="216">
        <v>430</v>
      </c>
      <c r="N1129" s="216" t="str">
        <f t="shared" si="35"/>
        <v>Rural area (peripheral)</v>
      </c>
      <c r="O1129" s="216"/>
      <c r="P1129" s="216"/>
      <c r="Q1129" s="216"/>
      <c r="R1129" s="216"/>
      <c r="S1129" s="216"/>
      <c r="T1129" s="216"/>
    </row>
    <row r="1130" spans="1:20">
      <c r="A1130" s="216">
        <v>41307</v>
      </c>
      <c r="B1130" s="216">
        <v>3</v>
      </c>
      <c r="C1130" s="216" t="str">
        <f t="shared" si="34"/>
        <v>Rural areas / thinly-populated area</v>
      </c>
      <c r="D1130" s="216"/>
      <c r="E1130" s="216"/>
      <c r="F1130" s="216"/>
      <c r="L1130" s="216">
        <v>41307</v>
      </c>
      <c r="M1130" s="216">
        <v>420</v>
      </c>
      <c r="N1130" s="216" t="str">
        <f t="shared" si="35"/>
        <v>Rural area (intermdiate)</v>
      </c>
      <c r="O1130" s="216"/>
      <c r="P1130" s="216"/>
      <c r="Q1130" s="216"/>
      <c r="R1130" s="216"/>
      <c r="S1130" s="216"/>
      <c r="T1130" s="216"/>
    </row>
    <row r="1131" spans="1:20">
      <c r="A1131" s="216">
        <v>41309</v>
      </c>
      <c r="B1131" s="216">
        <v>3</v>
      </c>
      <c r="C1131" s="216" t="str">
        <f t="shared" si="34"/>
        <v>Rural areas / thinly-populated area</v>
      </c>
      <c r="D1131" s="216"/>
      <c r="E1131" s="216"/>
      <c r="F1131" s="216"/>
      <c r="L1131" s="216">
        <v>41309</v>
      </c>
      <c r="M1131" s="216">
        <v>420</v>
      </c>
      <c r="N1131" s="216" t="str">
        <f t="shared" si="35"/>
        <v>Rural area (intermdiate)</v>
      </c>
      <c r="O1131" s="216"/>
      <c r="P1131" s="216"/>
      <c r="Q1131" s="216"/>
      <c r="R1131" s="216"/>
      <c r="S1131" s="216"/>
      <c r="T1131" s="216"/>
    </row>
    <row r="1132" spans="1:20">
      <c r="A1132" s="216">
        <v>41311</v>
      </c>
      <c r="B1132" s="216">
        <v>3</v>
      </c>
      <c r="C1132" s="216" t="str">
        <f t="shared" si="34"/>
        <v>Rural areas / thinly-populated area</v>
      </c>
      <c r="D1132" s="216"/>
      <c r="E1132" s="216"/>
      <c r="F1132" s="216"/>
      <c r="L1132" s="216">
        <v>41311</v>
      </c>
      <c r="M1132" s="216">
        <v>420</v>
      </c>
      <c r="N1132" s="216" t="str">
        <f t="shared" si="35"/>
        <v>Rural area (intermdiate)</v>
      </c>
      <c r="O1132" s="216"/>
      <c r="P1132" s="216"/>
      <c r="Q1132" s="216"/>
      <c r="R1132" s="216"/>
      <c r="S1132" s="216"/>
      <c r="T1132" s="216"/>
    </row>
    <row r="1133" spans="1:20">
      <c r="A1133" s="216">
        <v>41312</v>
      </c>
      <c r="B1133" s="216">
        <v>3</v>
      </c>
      <c r="C1133" s="216" t="str">
        <f t="shared" si="34"/>
        <v>Rural areas / thinly-populated area</v>
      </c>
      <c r="D1133" s="216"/>
      <c r="E1133" s="216"/>
      <c r="F1133" s="216"/>
      <c r="L1133" s="216">
        <v>41312</v>
      </c>
      <c r="M1133" s="216">
        <v>430</v>
      </c>
      <c r="N1133" s="216" t="str">
        <f t="shared" si="35"/>
        <v>Rural area (peripheral)</v>
      </c>
      <c r="O1133" s="216"/>
      <c r="P1133" s="216"/>
      <c r="Q1133" s="216"/>
      <c r="R1133" s="216"/>
      <c r="S1133" s="216"/>
      <c r="T1133" s="216"/>
    </row>
    <row r="1134" spans="1:20">
      <c r="A1134" s="216">
        <v>41313</v>
      </c>
      <c r="B1134" s="216">
        <v>3</v>
      </c>
      <c r="C1134" s="216" t="str">
        <f t="shared" si="34"/>
        <v>Rural areas / thinly-populated area</v>
      </c>
      <c r="D1134" s="216"/>
      <c r="E1134" s="216"/>
      <c r="F1134" s="216"/>
      <c r="L1134" s="216">
        <v>41313</v>
      </c>
      <c r="M1134" s="216">
        <v>420</v>
      </c>
      <c r="N1134" s="216" t="str">
        <f t="shared" si="35"/>
        <v>Rural area (intermdiate)</v>
      </c>
      <c r="O1134" s="216"/>
      <c r="P1134" s="216"/>
      <c r="Q1134" s="216"/>
      <c r="R1134" s="216"/>
      <c r="S1134" s="216"/>
      <c r="T1134" s="216"/>
    </row>
    <row r="1135" spans="1:20">
      <c r="A1135" s="216">
        <v>41314</v>
      </c>
      <c r="B1135" s="216">
        <v>3</v>
      </c>
      <c r="C1135" s="216" t="str">
        <f t="shared" si="34"/>
        <v>Rural areas / thinly-populated area</v>
      </c>
      <c r="D1135" s="216"/>
      <c r="E1135" s="216"/>
      <c r="F1135" s="216"/>
      <c r="L1135" s="216">
        <v>41314</v>
      </c>
      <c r="M1135" s="216">
        <v>430</v>
      </c>
      <c r="N1135" s="216" t="str">
        <f t="shared" si="35"/>
        <v>Rural area (peripheral)</v>
      </c>
      <c r="O1135" s="216"/>
      <c r="P1135" s="216"/>
      <c r="Q1135" s="216"/>
      <c r="R1135" s="216"/>
      <c r="S1135" s="216"/>
      <c r="T1135" s="216"/>
    </row>
    <row r="1136" spans="1:20">
      <c r="A1136" s="216">
        <v>41315</v>
      </c>
      <c r="B1136" s="216">
        <v>3</v>
      </c>
      <c r="C1136" s="216" t="str">
        <f t="shared" si="34"/>
        <v>Rural areas / thinly-populated area</v>
      </c>
      <c r="D1136" s="216"/>
      <c r="E1136" s="216"/>
      <c r="F1136" s="216"/>
      <c r="L1136" s="216">
        <v>41315</v>
      </c>
      <c r="M1136" s="216">
        <v>430</v>
      </c>
      <c r="N1136" s="216" t="str">
        <f t="shared" si="35"/>
        <v>Rural area (peripheral)</v>
      </c>
      <c r="O1136" s="216"/>
      <c r="P1136" s="216"/>
      <c r="Q1136" s="216"/>
      <c r="R1136" s="216"/>
      <c r="S1136" s="216"/>
      <c r="T1136" s="216"/>
    </row>
    <row r="1137" spans="1:20">
      <c r="A1137" s="216">
        <v>41316</v>
      </c>
      <c r="B1137" s="216">
        <v>3</v>
      </c>
      <c r="C1137" s="216" t="str">
        <f t="shared" si="34"/>
        <v>Rural areas / thinly-populated area</v>
      </c>
      <c r="D1137" s="216"/>
      <c r="E1137" s="216"/>
      <c r="F1137" s="216"/>
      <c r="L1137" s="216">
        <v>41316</v>
      </c>
      <c r="M1137" s="216">
        <v>320</v>
      </c>
      <c r="N1137" s="216" t="str">
        <f t="shared" si="35"/>
        <v>Rural area surrounding centres (intermediate)</v>
      </c>
      <c r="O1137" s="216"/>
      <c r="P1137" s="216"/>
      <c r="Q1137" s="216" t="s">
        <v>253</v>
      </c>
      <c r="R1137" s="216" t="s">
        <v>254</v>
      </c>
      <c r="S1137" s="216"/>
      <c r="T1137" s="216"/>
    </row>
    <row r="1138" spans="1:20">
      <c r="A1138" s="216">
        <v>41317</v>
      </c>
      <c r="B1138" s="216">
        <v>3</v>
      </c>
      <c r="C1138" s="216" t="str">
        <f t="shared" si="34"/>
        <v>Rural areas / thinly-populated area</v>
      </c>
      <c r="D1138" s="216"/>
      <c r="E1138" s="216"/>
      <c r="F1138" s="216"/>
      <c r="L1138" s="216">
        <v>41317</v>
      </c>
      <c r="M1138" s="216">
        <v>420</v>
      </c>
      <c r="N1138" s="216" t="str">
        <f t="shared" si="35"/>
        <v>Rural area (intermdiate)</v>
      </c>
      <c r="O1138" s="216"/>
      <c r="P1138" s="216"/>
      <c r="Q1138" s="216"/>
      <c r="R1138" s="216"/>
      <c r="S1138" s="216"/>
      <c r="T1138" s="216"/>
    </row>
    <row r="1139" spans="1:20">
      <c r="A1139" s="216">
        <v>41318</v>
      </c>
      <c r="B1139" s="216">
        <v>3</v>
      </c>
      <c r="C1139" s="216" t="str">
        <f t="shared" si="34"/>
        <v>Rural areas / thinly-populated area</v>
      </c>
      <c r="D1139" s="216"/>
      <c r="E1139" s="216"/>
      <c r="F1139" s="216"/>
      <c r="L1139" s="216">
        <v>41318</v>
      </c>
      <c r="M1139" s="216">
        <v>420</v>
      </c>
      <c r="N1139" s="216" t="str">
        <f t="shared" si="35"/>
        <v>Rural area (intermdiate)</v>
      </c>
      <c r="O1139" s="216"/>
      <c r="P1139" s="216"/>
      <c r="Q1139" s="216"/>
      <c r="R1139" s="216"/>
      <c r="S1139" s="216"/>
      <c r="T1139" s="216"/>
    </row>
    <row r="1140" spans="1:20">
      <c r="A1140" s="216">
        <v>41319</v>
      </c>
      <c r="B1140" s="216">
        <v>3</v>
      </c>
      <c r="C1140" s="216" t="str">
        <f t="shared" si="34"/>
        <v>Rural areas / thinly-populated area</v>
      </c>
      <c r="D1140" s="216"/>
      <c r="E1140" s="216"/>
      <c r="F1140" s="216"/>
      <c r="L1140" s="216">
        <v>41319</v>
      </c>
      <c r="M1140" s="216">
        <v>420</v>
      </c>
      <c r="N1140" s="216" t="str">
        <f t="shared" si="35"/>
        <v>Rural area (intermdiate)</v>
      </c>
      <c r="O1140" s="216"/>
      <c r="P1140" s="216"/>
      <c r="Q1140" s="216"/>
      <c r="R1140" s="216"/>
      <c r="S1140" s="216"/>
      <c r="T1140" s="216"/>
    </row>
    <row r="1141" spans="1:20">
      <c r="A1141" s="216">
        <v>41320</v>
      </c>
      <c r="B1141" s="216">
        <v>3</v>
      </c>
      <c r="C1141" s="216" t="str">
        <f t="shared" si="34"/>
        <v>Rural areas / thinly-populated area</v>
      </c>
      <c r="D1141" s="216"/>
      <c r="E1141" s="216"/>
      <c r="F1141" s="216"/>
      <c r="L1141" s="216">
        <v>41320</v>
      </c>
      <c r="M1141" s="216">
        <v>420</v>
      </c>
      <c r="N1141" s="216" t="str">
        <f t="shared" si="35"/>
        <v>Rural area (intermdiate)</v>
      </c>
      <c r="O1141" s="216"/>
      <c r="P1141" s="216"/>
      <c r="Q1141" s="216"/>
      <c r="R1141" s="216"/>
      <c r="S1141" s="216"/>
      <c r="T1141" s="216"/>
    </row>
    <row r="1142" spans="1:20">
      <c r="A1142" s="216">
        <v>41321</v>
      </c>
      <c r="B1142" s="216">
        <v>3</v>
      </c>
      <c r="C1142" s="216" t="str">
        <f t="shared" si="34"/>
        <v>Rural areas / thinly-populated area</v>
      </c>
      <c r="D1142" s="216"/>
      <c r="E1142" s="216"/>
      <c r="F1142" s="216"/>
      <c r="L1142" s="216">
        <v>41321</v>
      </c>
      <c r="M1142" s="216">
        <v>420</v>
      </c>
      <c r="N1142" s="216" t="str">
        <f t="shared" si="35"/>
        <v>Rural area (intermdiate)</v>
      </c>
      <c r="O1142" s="216"/>
      <c r="P1142" s="216"/>
      <c r="Q1142" s="216"/>
      <c r="R1142" s="216"/>
      <c r="S1142" s="216"/>
      <c r="T1142" s="216"/>
    </row>
    <row r="1143" spans="1:20">
      <c r="A1143" s="216">
        <v>41322</v>
      </c>
      <c r="B1143" s="216">
        <v>3</v>
      </c>
      <c r="C1143" s="216" t="str">
        <f t="shared" si="34"/>
        <v>Rural areas / thinly-populated area</v>
      </c>
      <c r="D1143" s="216"/>
      <c r="E1143" s="216"/>
      <c r="F1143" s="216"/>
      <c r="L1143" s="216">
        <v>41322</v>
      </c>
      <c r="M1143" s="216">
        <v>430</v>
      </c>
      <c r="N1143" s="216" t="str">
        <f t="shared" si="35"/>
        <v>Rural area (peripheral)</v>
      </c>
      <c r="O1143" s="216"/>
      <c r="P1143" s="216"/>
      <c r="Q1143" s="216"/>
      <c r="R1143" s="216"/>
      <c r="S1143" s="216"/>
      <c r="T1143" s="216"/>
    </row>
    <row r="1144" spans="1:20">
      <c r="A1144" s="216">
        <v>41323</v>
      </c>
      <c r="B1144" s="216">
        <v>3</v>
      </c>
      <c r="C1144" s="216" t="str">
        <f t="shared" si="34"/>
        <v>Rural areas / thinly-populated area</v>
      </c>
      <c r="D1144" s="216"/>
      <c r="E1144" s="216"/>
      <c r="F1144" s="216"/>
      <c r="L1144" s="216">
        <v>41323</v>
      </c>
      <c r="M1144" s="216">
        <v>430</v>
      </c>
      <c r="N1144" s="216" t="str">
        <f t="shared" si="35"/>
        <v>Rural area (peripheral)</v>
      </c>
      <c r="O1144" s="216"/>
      <c r="P1144" s="216"/>
      <c r="Q1144" s="216"/>
      <c r="R1144" s="216"/>
      <c r="S1144" s="216"/>
      <c r="T1144" s="216"/>
    </row>
    <row r="1145" spans="1:20">
      <c r="A1145" s="216">
        <v>41324</v>
      </c>
      <c r="B1145" s="216">
        <v>3</v>
      </c>
      <c r="C1145" s="216" t="str">
        <f t="shared" si="34"/>
        <v>Rural areas / thinly-populated area</v>
      </c>
      <c r="D1145" s="216"/>
      <c r="E1145" s="216"/>
      <c r="F1145" s="216"/>
      <c r="L1145" s="216">
        <v>41324</v>
      </c>
      <c r="M1145" s="216">
        <v>430</v>
      </c>
      <c r="N1145" s="216" t="str">
        <f t="shared" si="35"/>
        <v>Rural area (peripheral)</v>
      </c>
      <c r="O1145" s="216"/>
      <c r="P1145" s="216"/>
      <c r="Q1145" s="216"/>
      <c r="R1145" s="216"/>
      <c r="S1145" s="216"/>
      <c r="T1145" s="216"/>
    </row>
    <row r="1146" spans="1:20">
      <c r="A1146" s="216">
        <v>41325</v>
      </c>
      <c r="B1146" s="216">
        <v>3</v>
      </c>
      <c r="C1146" s="216" t="str">
        <f t="shared" si="34"/>
        <v>Rural areas / thinly-populated area</v>
      </c>
      <c r="D1146" s="216"/>
      <c r="E1146" s="216"/>
      <c r="F1146" s="216"/>
      <c r="L1146" s="216">
        <v>41325</v>
      </c>
      <c r="M1146" s="216">
        <v>420</v>
      </c>
      <c r="N1146" s="216" t="str">
        <f t="shared" si="35"/>
        <v>Rural area (intermdiate)</v>
      </c>
      <c r="O1146" s="216"/>
      <c r="P1146" s="216"/>
      <c r="Q1146" s="216"/>
      <c r="R1146" s="216"/>
      <c r="S1146" s="216"/>
      <c r="T1146" s="216"/>
    </row>
    <row r="1147" spans="1:20">
      <c r="A1147" s="216">
        <v>41326</v>
      </c>
      <c r="B1147" s="216">
        <v>3</v>
      </c>
      <c r="C1147" s="216" t="str">
        <f t="shared" si="34"/>
        <v>Rural areas / thinly-populated area</v>
      </c>
      <c r="D1147" s="216"/>
      <c r="E1147" s="216"/>
      <c r="F1147" s="216"/>
      <c r="L1147" s="216">
        <v>41326</v>
      </c>
      <c r="M1147" s="216">
        <v>420</v>
      </c>
      <c r="N1147" s="216" t="str">
        <f t="shared" si="35"/>
        <v>Rural area (intermdiate)</v>
      </c>
      <c r="O1147" s="216"/>
      <c r="P1147" s="216"/>
      <c r="Q1147" s="216"/>
      <c r="R1147" s="216"/>
      <c r="S1147" s="216"/>
      <c r="T1147" s="216"/>
    </row>
    <row r="1148" spans="1:20">
      <c r="A1148" s="216">
        <v>41327</v>
      </c>
      <c r="B1148" s="216">
        <v>3</v>
      </c>
      <c r="C1148" s="216" t="str">
        <f t="shared" si="34"/>
        <v>Rural areas / thinly-populated area</v>
      </c>
      <c r="D1148" s="216"/>
      <c r="E1148" s="216"/>
      <c r="F1148" s="216"/>
      <c r="L1148" s="216">
        <v>41327</v>
      </c>
      <c r="M1148" s="216">
        <v>430</v>
      </c>
      <c r="N1148" s="216" t="str">
        <f t="shared" si="35"/>
        <v>Rural area (peripheral)</v>
      </c>
      <c r="O1148" s="216"/>
      <c r="P1148" s="216"/>
      <c r="Q1148" s="216"/>
      <c r="R1148" s="216"/>
      <c r="S1148" s="216"/>
      <c r="T1148" s="216"/>
    </row>
    <row r="1149" spans="1:20">
      <c r="A1149" s="216">
        <v>41328</v>
      </c>
      <c r="B1149" s="216">
        <v>3</v>
      </c>
      <c r="C1149" s="216" t="str">
        <f t="shared" si="34"/>
        <v>Rural areas / thinly-populated area</v>
      </c>
      <c r="D1149" s="216"/>
      <c r="E1149" s="216"/>
      <c r="F1149" s="216"/>
      <c r="L1149" s="216">
        <v>41328</v>
      </c>
      <c r="M1149" s="216">
        <v>430</v>
      </c>
      <c r="N1149" s="216" t="str">
        <f t="shared" si="35"/>
        <v>Rural area (peripheral)</v>
      </c>
      <c r="O1149" s="216"/>
      <c r="P1149" s="216"/>
      <c r="Q1149" s="216"/>
      <c r="R1149" s="216"/>
      <c r="S1149" s="216"/>
      <c r="T1149" s="216"/>
    </row>
    <row r="1150" spans="1:20">
      <c r="A1150" s="216">
        <v>41329</v>
      </c>
      <c r="B1150" s="216">
        <v>3</v>
      </c>
      <c r="C1150" s="216" t="str">
        <f t="shared" si="34"/>
        <v>Rural areas / thinly-populated area</v>
      </c>
      <c r="D1150" s="216"/>
      <c r="E1150" s="216"/>
      <c r="F1150" s="216"/>
      <c r="L1150" s="216">
        <v>41329</v>
      </c>
      <c r="M1150" s="216">
        <v>430</v>
      </c>
      <c r="N1150" s="216" t="str">
        <f t="shared" si="35"/>
        <v>Rural area (peripheral)</v>
      </c>
      <c r="O1150" s="216"/>
      <c r="P1150" s="216"/>
      <c r="Q1150" s="216"/>
      <c r="R1150" s="216"/>
      <c r="S1150" s="216"/>
      <c r="T1150" s="216"/>
    </row>
    <row r="1151" spans="1:20">
      <c r="A1151" s="216">
        <v>41331</v>
      </c>
      <c r="B1151" s="216">
        <v>3</v>
      </c>
      <c r="C1151" s="216" t="str">
        <f t="shared" si="34"/>
        <v>Rural areas / thinly-populated area</v>
      </c>
      <c r="D1151" s="216"/>
      <c r="E1151" s="216"/>
      <c r="F1151" s="216"/>
      <c r="L1151" s="216">
        <v>41331</v>
      </c>
      <c r="M1151" s="216">
        <v>430</v>
      </c>
      <c r="N1151" s="216" t="str">
        <f t="shared" si="35"/>
        <v>Rural area (peripheral)</v>
      </c>
      <c r="O1151" s="216"/>
      <c r="P1151" s="216"/>
      <c r="Q1151" s="216"/>
      <c r="R1151" s="216"/>
      <c r="S1151" s="216"/>
      <c r="T1151" s="216"/>
    </row>
    <row r="1152" spans="1:20">
      <c r="A1152" s="216">
        <v>41332</v>
      </c>
      <c r="B1152" s="216">
        <v>3</v>
      </c>
      <c r="C1152" s="216" t="str">
        <f t="shared" si="34"/>
        <v>Rural areas / thinly-populated area</v>
      </c>
      <c r="D1152" s="216"/>
      <c r="E1152" s="216"/>
      <c r="F1152" s="216"/>
      <c r="L1152" s="216">
        <v>41332</v>
      </c>
      <c r="M1152" s="216">
        <v>310</v>
      </c>
      <c r="N1152" s="216" t="str">
        <f t="shared" si="35"/>
        <v>Rural area surrounding centres (central)</v>
      </c>
      <c r="O1152" s="216"/>
      <c r="P1152" s="216"/>
      <c r="Q1152" s="216" t="s">
        <v>253</v>
      </c>
      <c r="R1152" s="216" t="s">
        <v>254</v>
      </c>
      <c r="S1152" s="216"/>
      <c r="T1152" s="216"/>
    </row>
    <row r="1153" spans="1:20">
      <c r="A1153" s="216">
        <v>41333</v>
      </c>
      <c r="B1153" s="216">
        <v>3</v>
      </c>
      <c r="C1153" s="216" t="str">
        <f t="shared" si="34"/>
        <v>Rural areas / thinly-populated area</v>
      </c>
      <c r="D1153" s="216"/>
      <c r="E1153" s="216"/>
      <c r="F1153" s="216"/>
      <c r="L1153" s="216">
        <v>41333</v>
      </c>
      <c r="M1153" s="216">
        <v>420</v>
      </c>
      <c r="N1153" s="216" t="str">
        <f t="shared" si="35"/>
        <v>Rural area (intermdiate)</v>
      </c>
      <c r="O1153" s="216"/>
      <c r="P1153" s="216"/>
      <c r="Q1153" s="216"/>
      <c r="R1153" s="216"/>
      <c r="S1153" s="216"/>
      <c r="T1153" s="216"/>
    </row>
    <row r="1154" spans="1:20">
      <c r="A1154" s="216">
        <v>41334</v>
      </c>
      <c r="B1154" s="216">
        <v>3</v>
      </c>
      <c r="C1154" s="216" t="str">
        <f t="shared" si="34"/>
        <v>Rural areas / thinly-populated area</v>
      </c>
      <c r="D1154" s="216"/>
      <c r="E1154" s="216"/>
      <c r="F1154" s="216"/>
      <c r="L1154" s="216">
        <v>41334</v>
      </c>
      <c r="M1154" s="216">
        <v>420</v>
      </c>
      <c r="N1154" s="216" t="str">
        <f t="shared" si="35"/>
        <v>Rural area (intermdiate)</v>
      </c>
      <c r="O1154" s="216"/>
      <c r="P1154" s="216"/>
      <c r="Q1154" s="216"/>
      <c r="R1154" s="216"/>
      <c r="S1154" s="216"/>
      <c r="T1154" s="216"/>
    </row>
    <row r="1155" spans="1:20">
      <c r="A1155" s="216">
        <v>41336</v>
      </c>
      <c r="B1155" s="216">
        <v>3</v>
      </c>
      <c r="C1155" s="216" t="str">
        <f t="shared" si="34"/>
        <v>Rural areas / thinly-populated area</v>
      </c>
      <c r="D1155" s="216"/>
      <c r="E1155" s="216"/>
      <c r="F1155" s="216"/>
      <c r="L1155" s="216">
        <v>41336</v>
      </c>
      <c r="M1155" s="216">
        <v>420</v>
      </c>
      <c r="N1155" s="216" t="str">
        <f t="shared" si="35"/>
        <v>Rural area (intermdiate)</v>
      </c>
      <c r="O1155" s="216"/>
      <c r="P1155" s="216"/>
      <c r="Q1155" s="216"/>
      <c r="R1155" s="216"/>
      <c r="S1155" s="216"/>
      <c r="T1155" s="216"/>
    </row>
    <row r="1156" spans="1:20">
      <c r="A1156" s="216">
        <v>41337</v>
      </c>
      <c r="B1156" s="216">
        <v>3</v>
      </c>
      <c r="C1156" s="216" t="str">
        <f t="shared" ref="C1156:C1219" si="36">VLOOKUP(B1156,$F$3:$G$5,2)</f>
        <v>Rural areas / thinly-populated area</v>
      </c>
      <c r="D1156" s="216"/>
      <c r="E1156" s="216"/>
      <c r="F1156" s="216"/>
      <c r="L1156" s="216">
        <v>41337</v>
      </c>
      <c r="M1156" s="216">
        <v>330</v>
      </c>
      <c r="N1156" s="216" t="str">
        <f t="shared" ref="N1156:N1219" si="37">VLOOKUP(M1156,$U$3:$V$13,2)</f>
        <v>Rural area surrounding centres (peripheral)</v>
      </c>
      <c r="O1156" s="216"/>
      <c r="P1156" s="216"/>
      <c r="Q1156" s="216" t="s">
        <v>253</v>
      </c>
      <c r="R1156" s="216" t="s">
        <v>254</v>
      </c>
      <c r="S1156" s="216"/>
      <c r="T1156" s="216"/>
    </row>
    <row r="1157" spans="1:20">
      <c r="A1157" s="216">
        <v>41338</v>
      </c>
      <c r="B1157" s="216">
        <v>3</v>
      </c>
      <c r="C1157" s="216" t="str">
        <f t="shared" si="36"/>
        <v>Rural areas / thinly-populated area</v>
      </c>
      <c r="D1157" s="216"/>
      <c r="E1157" s="216"/>
      <c r="F1157" s="216"/>
      <c r="L1157" s="216">
        <v>41338</v>
      </c>
      <c r="M1157" s="216">
        <v>420</v>
      </c>
      <c r="N1157" s="216" t="str">
        <f t="shared" si="37"/>
        <v>Rural area (intermdiate)</v>
      </c>
      <c r="O1157" s="216"/>
      <c r="P1157" s="216"/>
      <c r="Q1157" s="216"/>
      <c r="R1157" s="216"/>
      <c r="S1157" s="216"/>
      <c r="T1157" s="216"/>
    </row>
    <row r="1158" spans="1:20">
      <c r="A1158" s="216">
        <v>41341</v>
      </c>
      <c r="B1158" s="216">
        <v>3</v>
      </c>
      <c r="C1158" s="216" t="str">
        <f t="shared" si="36"/>
        <v>Rural areas / thinly-populated area</v>
      </c>
      <c r="D1158" s="216"/>
      <c r="E1158" s="216"/>
      <c r="F1158" s="216"/>
      <c r="L1158" s="216">
        <v>41341</v>
      </c>
      <c r="M1158" s="216">
        <v>430</v>
      </c>
      <c r="N1158" s="216" t="str">
        <f t="shared" si="37"/>
        <v>Rural area (peripheral)</v>
      </c>
      <c r="O1158" s="216"/>
      <c r="P1158" s="216"/>
      <c r="Q1158" s="216"/>
      <c r="R1158" s="216"/>
      <c r="S1158" s="216"/>
      <c r="T1158" s="216"/>
    </row>
    <row r="1159" spans="1:20">
      <c r="A1159" s="216">
        <v>41342</v>
      </c>
      <c r="B1159" s="216">
        <v>3</v>
      </c>
      <c r="C1159" s="216" t="str">
        <f t="shared" si="36"/>
        <v>Rural areas / thinly-populated area</v>
      </c>
      <c r="D1159" s="216"/>
      <c r="E1159" s="216"/>
      <c r="F1159" s="216"/>
      <c r="L1159" s="216">
        <v>41342</v>
      </c>
      <c r="M1159" s="216">
        <v>420</v>
      </c>
      <c r="N1159" s="216" t="str">
        <f t="shared" si="37"/>
        <v>Rural area (intermdiate)</v>
      </c>
      <c r="O1159" s="216"/>
      <c r="P1159" s="216"/>
      <c r="Q1159" s="216"/>
      <c r="R1159" s="216"/>
      <c r="S1159" s="216"/>
      <c r="T1159" s="216"/>
    </row>
    <row r="1160" spans="1:20">
      <c r="A1160" s="216">
        <v>41343</v>
      </c>
      <c r="B1160" s="216">
        <v>3</v>
      </c>
      <c r="C1160" s="216" t="str">
        <f t="shared" si="36"/>
        <v>Rural areas / thinly-populated area</v>
      </c>
      <c r="D1160" s="216"/>
      <c r="E1160" s="216"/>
      <c r="F1160" s="216"/>
      <c r="L1160" s="216">
        <v>41343</v>
      </c>
      <c r="M1160" s="216">
        <v>420</v>
      </c>
      <c r="N1160" s="216" t="str">
        <f t="shared" si="37"/>
        <v>Rural area (intermdiate)</v>
      </c>
      <c r="O1160" s="216"/>
      <c r="P1160" s="216"/>
      <c r="Q1160" s="216"/>
      <c r="R1160" s="216"/>
      <c r="S1160" s="216"/>
      <c r="T1160" s="216"/>
    </row>
    <row r="1161" spans="1:20">
      <c r="A1161" s="216">
        <v>41344</v>
      </c>
      <c r="B1161" s="216">
        <v>3</v>
      </c>
      <c r="C1161" s="216" t="str">
        <f t="shared" si="36"/>
        <v>Rural areas / thinly-populated area</v>
      </c>
      <c r="D1161" s="216"/>
      <c r="E1161" s="216"/>
      <c r="F1161" s="216"/>
      <c r="L1161" s="216">
        <v>41344</v>
      </c>
      <c r="M1161" s="216">
        <v>220</v>
      </c>
      <c r="N1161" s="216" t="str">
        <f t="shared" si="37"/>
        <v>Regional centres  (intermediate)</v>
      </c>
      <c r="O1161" s="216" t="s">
        <v>277</v>
      </c>
      <c r="P1161" s="216" t="s">
        <v>278</v>
      </c>
      <c r="Q1161" s="216"/>
      <c r="R1161" s="216"/>
      <c r="S1161" s="216"/>
      <c r="T1161" s="216"/>
    </row>
    <row r="1162" spans="1:20">
      <c r="A1162" s="216">
        <v>41345</v>
      </c>
      <c r="B1162" s="216">
        <v>3</v>
      </c>
      <c r="C1162" s="216" t="str">
        <f t="shared" si="36"/>
        <v>Rural areas / thinly-populated area</v>
      </c>
      <c r="D1162" s="216"/>
      <c r="E1162" s="216"/>
      <c r="F1162" s="216"/>
      <c r="L1162" s="216">
        <v>41345</v>
      </c>
      <c r="M1162" s="216">
        <v>320</v>
      </c>
      <c r="N1162" s="216" t="str">
        <f t="shared" si="37"/>
        <v>Rural area surrounding centres (intermediate)</v>
      </c>
      <c r="O1162" s="216"/>
      <c r="P1162" s="216"/>
      <c r="Q1162" s="216" t="s">
        <v>253</v>
      </c>
      <c r="R1162" s="216" t="s">
        <v>254</v>
      </c>
      <c r="S1162" s="216"/>
      <c r="T1162" s="216"/>
    </row>
    <row r="1163" spans="1:20">
      <c r="A1163" s="216">
        <v>41346</v>
      </c>
      <c r="B1163" s="216">
        <v>3</v>
      </c>
      <c r="C1163" s="216" t="str">
        <f t="shared" si="36"/>
        <v>Rural areas / thinly-populated area</v>
      </c>
      <c r="D1163" s="216"/>
      <c r="E1163" s="216"/>
      <c r="F1163" s="216"/>
      <c r="L1163" s="216">
        <v>41346</v>
      </c>
      <c r="M1163" s="216">
        <v>420</v>
      </c>
      <c r="N1163" s="216" t="str">
        <f t="shared" si="37"/>
        <v>Rural area (intermdiate)</v>
      </c>
      <c r="O1163" s="216"/>
      <c r="P1163" s="216"/>
      <c r="Q1163" s="216"/>
      <c r="R1163" s="216"/>
      <c r="S1163" s="216"/>
      <c r="T1163" s="216"/>
    </row>
    <row r="1164" spans="1:20">
      <c r="A1164" s="216">
        <v>41401</v>
      </c>
      <c r="B1164" s="216">
        <v>3</v>
      </c>
      <c r="C1164" s="216" t="str">
        <f t="shared" si="36"/>
        <v>Rural areas / thinly-populated area</v>
      </c>
      <c r="D1164" s="216"/>
      <c r="E1164" s="216"/>
      <c r="F1164" s="216"/>
      <c r="L1164" s="216">
        <v>41401</v>
      </c>
      <c r="M1164" s="216">
        <v>430</v>
      </c>
      <c r="N1164" s="216" t="str">
        <f t="shared" si="37"/>
        <v>Rural area (peripheral)</v>
      </c>
      <c r="O1164" s="216"/>
      <c r="P1164" s="216"/>
      <c r="Q1164" s="216"/>
      <c r="R1164" s="216"/>
      <c r="S1164" s="216"/>
      <c r="T1164" s="216"/>
    </row>
    <row r="1165" spans="1:20">
      <c r="A1165" s="216">
        <v>41402</v>
      </c>
      <c r="B1165" s="216">
        <v>3</v>
      </c>
      <c r="C1165" s="216" t="str">
        <f t="shared" si="36"/>
        <v>Rural areas / thinly-populated area</v>
      </c>
      <c r="D1165" s="216"/>
      <c r="E1165" s="216"/>
      <c r="F1165" s="216"/>
      <c r="L1165" s="216">
        <v>41402</v>
      </c>
      <c r="M1165" s="216">
        <v>410</v>
      </c>
      <c r="N1165" s="216" t="str">
        <f t="shared" si="37"/>
        <v>Rural area (central)</v>
      </c>
      <c r="O1165" s="216"/>
      <c r="P1165" s="216"/>
      <c r="Q1165" s="216"/>
      <c r="R1165" s="216"/>
      <c r="S1165" s="216"/>
      <c r="T1165" s="216"/>
    </row>
    <row r="1166" spans="1:20">
      <c r="A1166" s="216">
        <v>41403</v>
      </c>
      <c r="B1166" s="216">
        <v>2</v>
      </c>
      <c r="C1166" s="216" t="str">
        <f t="shared" si="36"/>
        <v>Towns and suburbs / intermediate density area</v>
      </c>
      <c r="D1166" s="216"/>
      <c r="E1166" s="216"/>
      <c r="F1166" s="216"/>
      <c r="L1166" s="216">
        <v>41403</v>
      </c>
      <c r="M1166" s="216">
        <v>220</v>
      </c>
      <c r="N1166" s="216" t="str">
        <f t="shared" si="37"/>
        <v>Regional centres  (intermediate)</v>
      </c>
      <c r="O1166" s="216" t="s">
        <v>279</v>
      </c>
      <c r="P1166" s="216" t="s">
        <v>280</v>
      </c>
      <c r="Q1166" s="216"/>
      <c r="R1166" s="216"/>
      <c r="S1166" s="216"/>
      <c r="T1166" s="216"/>
    </row>
    <row r="1167" spans="1:20">
      <c r="A1167" s="216">
        <v>41404</v>
      </c>
      <c r="B1167" s="216">
        <v>3</v>
      </c>
      <c r="C1167" s="216" t="str">
        <f t="shared" si="36"/>
        <v>Rural areas / thinly-populated area</v>
      </c>
      <c r="D1167" s="216"/>
      <c r="E1167" s="216"/>
      <c r="F1167" s="216"/>
      <c r="L1167" s="216">
        <v>41404</v>
      </c>
      <c r="M1167" s="216">
        <v>420</v>
      </c>
      <c r="N1167" s="216" t="str">
        <f t="shared" si="37"/>
        <v>Rural area (intermdiate)</v>
      </c>
      <c r="O1167" s="216"/>
      <c r="P1167" s="216"/>
      <c r="Q1167" s="216"/>
      <c r="R1167" s="216"/>
      <c r="S1167" s="216"/>
      <c r="T1167" s="216"/>
    </row>
    <row r="1168" spans="1:20">
      <c r="A1168" s="216">
        <v>41405</v>
      </c>
      <c r="B1168" s="216">
        <v>3</v>
      </c>
      <c r="C1168" s="216" t="str">
        <f t="shared" si="36"/>
        <v>Rural areas / thinly-populated area</v>
      </c>
      <c r="D1168" s="216"/>
      <c r="E1168" s="216"/>
      <c r="F1168" s="216"/>
      <c r="L1168" s="216">
        <v>41405</v>
      </c>
      <c r="M1168" s="216">
        <v>410</v>
      </c>
      <c r="N1168" s="216" t="str">
        <f t="shared" si="37"/>
        <v>Rural area (central)</v>
      </c>
      <c r="O1168" s="216"/>
      <c r="P1168" s="216"/>
      <c r="Q1168" s="216"/>
      <c r="R1168" s="216"/>
      <c r="S1168" s="216"/>
      <c r="T1168" s="216"/>
    </row>
    <row r="1169" spans="1:20">
      <c r="A1169" s="216">
        <v>41406</v>
      </c>
      <c r="B1169" s="216">
        <v>3</v>
      </c>
      <c r="C1169" s="216" t="str">
        <f t="shared" si="36"/>
        <v>Rural areas / thinly-populated area</v>
      </c>
      <c r="D1169" s="216"/>
      <c r="E1169" s="216"/>
      <c r="F1169" s="216"/>
      <c r="L1169" s="216">
        <v>41406</v>
      </c>
      <c r="M1169" s="216">
        <v>410</v>
      </c>
      <c r="N1169" s="216" t="str">
        <f t="shared" si="37"/>
        <v>Rural area (central)</v>
      </c>
      <c r="O1169" s="216"/>
      <c r="P1169" s="216"/>
      <c r="Q1169" s="216"/>
      <c r="R1169" s="216"/>
      <c r="S1169" s="216"/>
      <c r="T1169" s="216"/>
    </row>
    <row r="1170" spans="1:20">
      <c r="A1170" s="216">
        <v>41407</v>
      </c>
      <c r="B1170" s="216">
        <v>3</v>
      </c>
      <c r="C1170" s="216" t="str">
        <f t="shared" si="36"/>
        <v>Rural areas / thinly-populated area</v>
      </c>
      <c r="D1170" s="216"/>
      <c r="E1170" s="216"/>
      <c r="F1170" s="216"/>
      <c r="L1170" s="216">
        <v>41407</v>
      </c>
      <c r="M1170" s="216">
        <v>430</v>
      </c>
      <c r="N1170" s="216" t="str">
        <f t="shared" si="37"/>
        <v>Rural area (peripheral)</v>
      </c>
      <c r="O1170" s="216"/>
      <c r="P1170" s="216"/>
      <c r="Q1170" s="216"/>
      <c r="R1170" s="216"/>
      <c r="S1170" s="216"/>
      <c r="T1170" s="216"/>
    </row>
    <row r="1171" spans="1:20">
      <c r="A1171" s="216">
        <v>41408</v>
      </c>
      <c r="B1171" s="216">
        <v>3</v>
      </c>
      <c r="C1171" s="216" t="str">
        <f t="shared" si="36"/>
        <v>Rural areas / thinly-populated area</v>
      </c>
      <c r="D1171" s="216"/>
      <c r="E1171" s="216"/>
      <c r="F1171" s="216"/>
      <c r="L1171" s="216">
        <v>41408</v>
      </c>
      <c r="M1171" s="216">
        <v>430</v>
      </c>
      <c r="N1171" s="216" t="str">
        <f t="shared" si="37"/>
        <v>Rural area (peripheral)</v>
      </c>
      <c r="O1171" s="216"/>
      <c r="P1171" s="216"/>
      <c r="Q1171" s="216"/>
      <c r="R1171" s="216"/>
      <c r="S1171" s="216"/>
      <c r="T1171" s="216"/>
    </row>
    <row r="1172" spans="1:20">
      <c r="A1172" s="216">
        <v>41409</v>
      </c>
      <c r="B1172" s="216">
        <v>3</v>
      </c>
      <c r="C1172" s="216" t="str">
        <f t="shared" si="36"/>
        <v>Rural areas / thinly-populated area</v>
      </c>
      <c r="D1172" s="216"/>
      <c r="E1172" s="216"/>
      <c r="F1172" s="216"/>
      <c r="L1172" s="216">
        <v>41409</v>
      </c>
      <c r="M1172" s="216">
        <v>430</v>
      </c>
      <c r="N1172" s="216" t="str">
        <f t="shared" si="37"/>
        <v>Rural area (peripheral)</v>
      </c>
      <c r="O1172" s="216"/>
      <c r="P1172" s="216"/>
      <c r="Q1172" s="216"/>
      <c r="R1172" s="216"/>
      <c r="S1172" s="216"/>
      <c r="T1172" s="216"/>
    </row>
    <row r="1173" spans="1:20">
      <c r="A1173" s="216">
        <v>41410</v>
      </c>
      <c r="B1173" s="216">
        <v>3</v>
      </c>
      <c r="C1173" s="216" t="str">
        <f t="shared" si="36"/>
        <v>Rural areas / thinly-populated area</v>
      </c>
      <c r="D1173" s="216"/>
      <c r="E1173" s="216"/>
      <c r="F1173" s="216"/>
      <c r="L1173" s="216">
        <v>41410</v>
      </c>
      <c r="M1173" s="216">
        <v>430</v>
      </c>
      <c r="N1173" s="216" t="str">
        <f t="shared" si="37"/>
        <v>Rural area (peripheral)</v>
      </c>
      <c r="O1173" s="216"/>
      <c r="P1173" s="216"/>
      <c r="Q1173" s="216"/>
      <c r="R1173" s="216"/>
      <c r="S1173" s="216"/>
      <c r="T1173" s="216"/>
    </row>
    <row r="1174" spans="1:20">
      <c r="A1174" s="216">
        <v>41411</v>
      </c>
      <c r="B1174" s="216">
        <v>3</v>
      </c>
      <c r="C1174" s="216" t="str">
        <f t="shared" si="36"/>
        <v>Rural areas / thinly-populated area</v>
      </c>
      <c r="D1174" s="216"/>
      <c r="E1174" s="216"/>
      <c r="F1174" s="216"/>
      <c r="L1174" s="216">
        <v>41411</v>
      </c>
      <c r="M1174" s="216">
        <v>430</v>
      </c>
      <c r="N1174" s="216" t="str">
        <f t="shared" si="37"/>
        <v>Rural area (peripheral)</v>
      </c>
      <c r="O1174" s="216"/>
      <c r="P1174" s="216"/>
      <c r="Q1174" s="216"/>
      <c r="R1174" s="216"/>
      <c r="S1174" s="216"/>
      <c r="T1174" s="216"/>
    </row>
    <row r="1175" spans="1:20">
      <c r="A1175" s="216">
        <v>41412</v>
      </c>
      <c r="B1175" s="216">
        <v>3</v>
      </c>
      <c r="C1175" s="216" t="str">
        <f t="shared" si="36"/>
        <v>Rural areas / thinly-populated area</v>
      </c>
      <c r="D1175" s="216"/>
      <c r="E1175" s="216"/>
      <c r="F1175" s="216"/>
      <c r="L1175" s="216">
        <v>41412</v>
      </c>
      <c r="M1175" s="216">
        <v>410</v>
      </c>
      <c r="N1175" s="216" t="str">
        <f t="shared" si="37"/>
        <v>Rural area (central)</v>
      </c>
      <c r="O1175" s="216"/>
      <c r="P1175" s="216"/>
      <c r="Q1175" s="216"/>
      <c r="R1175" s="216"/>
      <c r="S1175" s="216"/>
      <c r="T1175" s="216"/>
    </row>
    <row r="1176" spans="1:20">
      <c r="A1176" s="216">
        <v>41413</v>
      </c>
      <c r="B1176" s="216">
        <v>3</v>
      </c>
      <c r="C1176" s="216" t="str">
        <f t="shared" si="36"/>
        <v>Rural areas / thinly-populated area</v>
      </c>
      <c r="D1176" s="216"/>
      <c r="E1176" s="216"/>
      <c r="F1176" s="216"/>
      <c r="L1176" s="216">
        <v>41413</v>
      </c>
      <c r="M1176" s="216">
        <v>420</v>
      </c>
      <c r="N1176" s="216" t="str">
        <f t="shared" si="37"/>
        <v>Rural area (intermdiate)</v>
      </c>
      <c r="O1176" s="216"/>
      <c r="P1176" s="216"/>
      <c r="Q1176" s="216"/>
      <c r="R1176" s="216"/>
      <c r="S1176" s="216"/>
      <c r="T1176" s="216"/>
    </row>
    <row r="1177" spans="1:20">
      <c r="A1177" s="216">
        <v>41414</v>
      </c>
      <c r="B1177" s="216">
        <v>3</v>
      </c>
      <c r="C1177" s="216" t="str">
        <f t="shared" si="36"/>
        <v>Rural areas / thinly-populated area</v>
      </c>
      <c r="D1177" s="216"/>
      <c r="E1177" s="216"/>
      <c r="F1177" s="216"/>
      <c r="L1177" s="216">
        <v>41414</v>
      </c>
      <c r="M1177" s="216">
        <v>430</v>
      </c>
      <c r="N1177" s="216" t="str">
        <f t="shared" si="37"/>
        <v>Rural area (peripheral)</v>
      </c>
      <c r="O1177" s="216"/>
      <c r="P1177" s="216"/>
      <c r="Q1177" s="216"/>
      <c r="R1177" s="216"/>
      <c r="S1177" s="216"/>
      <c r="T1177" s="216"/>
    </row>
    <row r="1178" spans="1:20">
      <c r="A1178" s="216">
        <v>41415</v>
      </c>
      <c r="B1178" s="216">
        <v>3</v>
      </c>
      <c r="C1178" s="216" t="str">
        <f t="shared" si="36"/>
        <v>Rural areas / thinly-populated area</v>
      </c>
      <c r="D1178" s="216"/>
      <c r="E1178" s="216"/>
      <c r="F1178" s="216"/>
      <c r="L1178" s="216">
        <v>41415</v>
      </c>
      <c r="M1178" s="216">
        <v>420</v>
      </c>
      <c r="N1178" s="216" t="str">
        <f t="shared" si="37"/>
        <v>Rural area (intermdiate)</v>
      </c>
      <c r="O1178" s="216"/>
      <c r="P1178" s="216"/>
      <c r="Q1178" s="216"/>
      <c r="R1178" s="216"/>
      <c r="S1178" s="216"/>
      <c r="T1178" s="216"/>
    </row>
    <row r="1179" spans="1:20">
      <c r="A1179" s="216">
        <v>41416</v>
      </c>
      <c r="B1179" s="216">
        <v>3</v>
      </c>
      <c r="C1179" s="216" t="str">
        <f t="shared" si="36"/>
        <v>Rural areas / thinly-populated area</v>
      </c>
      <c r="D1179" s="216"/>
      <c r="E1179" s="216"/>
      <c r="F1179" s="216"/>
      <c r="L1179" s="216">
        <v>41416</v>
      </c>
      <c r="M1179" s="216">
        <v>410</v>
      </c>
      <c r="N1179" s="216" t="str">
        <f t="shared" si="37"/>
        <v>Rural area (central)</v>
      </c>
      <c r="O1179" s="216"/>
      <c r="P1179" s="216"/>
      <c r="Q1179" s="216"/>
      <c r="R1179" s="216"/>
      <c r="S1179" s="216"/>
      <c r="T1179" s="216"/>
    </row>
    <row r="1180" spans="1:20">
      <c r="A1180" s="216">
        <v>41417</v>
      </c>
      <c r="B1180" s="216">
        <v>3</v>
      </c>
      <c r="C1180" s="216" t="str">
        <f t="shared" si="36"/>
        <v>Rural areas / thinly-populated area</v>
      </c>
      <c r="D1180" s="216"/>
      <c r="E1180" s="216"/>
      <c r="F1180" s="216"/>
      <c r="L1180" s="216">
        <v>41417</v>
      </c>
      <c r="M1180" s="216">
        <v>430</v>
      </c>
      <c r="N1180" s="216" t="str">
        <f t="shared" si="37"/>
        <v>Rural area (peripheral)</v>
      </c>
      <c r="O1180" s="216"/>
      <c r="P1180" s="216"/>
      <c r="Q1180" s="216"/>
      <c r="R1180" s="216"/>
      <c r="S1180" s="216"/>
      <c r="T1180" s="216"/>
    </row>
    <row r="1181" spans="1:20">
      <c r="A1181" s="216">
        <v>41418</v>
      </c>
      <c r="B1181" s="216">
        <v>3</v>
      </c>
      <c r="C1181" s="216" t="str">
        <f t="shared" si="36"/>
        <v>Rural areas / thinly-populated area</v>
      </c>
      <c r="D1181" s="216"/>
      <c r="E1181" s="216"/>
      <c r="F1181" s="216"/>
      <c r="L1181" s="216">
        <v>41418</v>
      </c>
      <c r="M1181" s="216">
        <v>210</v>
      </c>
      <c r="N1181" s="216" t="str">
        <f t="shared" si="37"/>
        <v>Regional centres (central)</v>
      </c>
      <c r="O1181" s="216" t="s">
        <v>279</v>
      </c>
      <c r="P1181" s="216" t="s">
        <v>280</v>
      </c>
      <c r="Q1181" s="216"/>
      <c r="R1181" s="216"/>
      <c r="S1181" s="216"/>
      <c r="T1181" s="216"/>
    </row>
    <row r="1182" spans="1:20">
      <c r="A1182" s="216">
        <v>41419</v>
      </c>
      <c r="B1182" s="216">
        <v>3</v>
      </c>
      <c r="C1182" s="216" t="str">
        <f t="shared" si="36"/>
        <v>Rural areas / thinly-populated area</v>
      </c>
      <c r="D1182" s="216"/>
      <c r="E1182" s="216"/>
      <c r="F1182" s="216"/>
      <c r="L1182" s="216">
        <v>41419</v>
      </c>
      <c r="M1182" s="216">
        <v>410</v>
      </c>
      <c r="N1182" s="216" t="str">
        <f t="shared" si="37"/>
        <v>Rural area (central)</v>
      </c>
      <c r="O1182" s="216"/>
      <c r="P1182" s="216"/>
      <c r="Q1182" s="216"/>
      <c r="R1182" s="216"/>
      <c r="S1182" s="216"/>
      <c r="T1182" s="216"/>
    </row>
    <row r="1183" spans="1:20">
      <c r="A1183" s="216">
        <v>41420</v>
      </c>
      <c r="B1183" s="216">
        <v>3</v>
      </c>
      <c r="C1183" s="216" t="str">
        <f t="shared" si="36"/>
        <v>Rural areas / thinly-populated area</v>
      </c>
      <c r="D1183" s="216"/>
      <c r="E1183" s="216"/>
      <c r="F1183" s="216"/>
      <c r="L1183" s="216">
        <v>41420</v>
      </c>
      <c r="M1183" s="216">
        <v>430</v>
      </c>
      <c r="N1183" s="216" t="str">
        <f t="shared" si="37"/>
        <v>Rural area (peripheral)</v>
      </c>
      <c r="O1183" s="216"/>
      <c r="P1183" s="216"/>
      <c r="Q1183" s="216"/>
      <c r="R1183" s="216"/>
      <c r="S1183" s="216"/>
      <c r="T1183" s="216"/>
    </row>
    <row r="1184" spans="1:20">
      <c r="A1184" s="216">
        <v>41421</v>
      </c>
      <c r="B1184" s="216">
        <v>3</v>
      </c>
      <c r="C1184" s="216" t="str">
        <f t="shared" si="36"/>
        <v>Rural areas / thinly-populated area</v>
      </c>
      <c r="D1184" s="216"/>
      <c r="E1184" s="216"/>
      <c r="F1184" s="216"/>
      <c r="L1184" s="216">
        <v>41421</v>
      </c>
      <c r="M1184" s="216">
        <v>430</v>
      </c>
      <c r="N1184" s="216" t="str">
        <f t="shared" si="37"/>
        <v>Rural area (peripheral)</v>
      </c>
      <c r="O1184" s="216"/>
      <c r="P1184" s="216"/>
      <c r="Q1184" s="216"/>
      <c r="R1184" s="216"/>
      <c r="S1184" s="216"/>
      <c r="T1184" s="216"/>
    </row>
    <row r="1185" spans="1:20">
      <c r="A1185" s="216">
        <v>41422</v>
      </c>
      <c r="B1185" s="216">
        <v>2</v>
      </c>
      <c r="C1185" s="216" t="str">
        <f t="shared" si="36"/>
        <v>Towns and suburbs / intermediate density area</v>
      </c>
      <c r="D1185" s="216"/>
      <c r="E1185" s="216"/>
      <c r="F1185" s="216"/>
      <c r="L1185" s="216">
        <v>41422</v>
      </c>
      <c r="M1185" s="216">
        <v>220</v>
      </c>
      <c r="N1185" s="216" t="str">
        <f t="shared" si="37"/>
        <v>Regional centres  (intermediate)</v>
      </c>
      <c r="O1185" s="216" t="s">
        <v>279</v>
      </c>
      <c r="P1185" s="216" t="s">
        <v>280</v>
      </c>
      <c r="Q1185" s="216"/>
      <c r="R1185" s="216"/>
      <c r="S1185" s="216"/>
      <c r="T1185" s="216"/>
    </row>
    <row r="1186" spans="1:20">
      <c r="A1186" s="216">
        <v>41423</v>
      </c>
      <c r="B1186" s="216">
        <v>3</v>
      </c>
      <c r="C1186" s="216" t="str">
        <f t="shared" si="36"/>
        <v>Rural areas / thinly-populated area</v>
      </c>
      <c r="D1186" s="216"/>
      <c r="E1186" s="216"/>
      <c r="F1186" s="216"/>
      <c r="L1186" s="216">
        <v>41423</v>
      </c>
      <c r="M1186" s="216">
        <v>420</v>
      </c>
      <c r="N1186" s="216" t="str">
        <f t="shared" si="37"/>
        <v>Rural area (intermdiate)</v>
      </c>
      <c r="O1186" s="216"/>
      <c r="P1186" s="216"/>
      <c r="Q1186" s="216"/>
      <c r="R1186" s="216"/>
      <c r="S1186" s="216"/>
      <c r="T1186" s="216"/>
    </row>
    <row r="1187" spans="1:20">
      <c r="A1187" s="216">
        <v>41424</v>
      </c>
      <c r="B1187" s="216">
        <v>3</v>
      </c>
      <c r="C1187" s="216" t="str">
        <f t="shared" si="36"/>
        <v>Rural areas / thinly-populated area</v>
      </c>
      <c r="D1187" s="216"/>
      <c r="E1187" s="216"/>
      <c r="F1187" s="216"/>
      <c r="L1187" s="216">
        <v>41424</v>
      </c>
      <c r="M1187" s="216">
        <v>420</v>
      </c>
      <c r="N1187" s="216" t="str">
        <f t="shared" si="37"/>
        <v>Rural area (intermdiate)</v>
      </c>
      <c r="O1187" s="216"/>
      <c r="P1187" s="216"/>
      <c r="Q1187" s="216"/>
      <c r="R1187" s="216"/>
      <c r="S1187" s="216"/>
      <c r="T1187" s="216"/>
    </row>
    <row r="1188" spans="1:20">
      <c r="A1188" s="216">
        <v>41425</v>
      </c>
      <c r="B1188" s="216">
        <v>3</v>
      </c>
      <c r="C1188" s="216" t="str">
        <f t="shared" si="36"/>
        <v>Rural areas / thinly-populated area</v>
      </c>
      <c r="D1188" s="216"/>
      <c r="E1188" s="216"/>
      <c r="F1188" s="216"/>
      <c r="L1188" s="216">
        <v>41425</v>
      </c>
      <c r="M1188" s="216">
        <v>210</v>
      </c>
      <c r="N1188" s="216" t="str">
        <f t="shared" si="37"/>
        <v>Regional centres (central)</v>
      </c>
      <c r="O1188" s="216" t="s">
        <v>279</v>
      </c>
      <c r="P1188" s="216" t="s">
        <v>280</v>
      </c>
      <c r="Q1188" s="216"/>
      <c r="R1188" s="216"/>
      <c r="S1188" s="216"/>
      <c r="T1188" s="216"/>
    </row>
    <row r="1189" spans="1:20">
      <c r="A1189" s="216">
        <v>41426</v>
      </c>
      <c r="B1189" s="216">
        <v>3</v>
      </c>
      <c r="C1189" s="216" t="str">
        <f t="shared" si="36"/>
        <v>Rural areas / thinly-populated area</v>
      </c>
      <c r="D1189" s="216"/>
      <c r="E1189" s="216"/>
      <c r="F1189" s="216"/>
      <c r="L1189" s="216">
        <v>41426</v>
      </c>
      <c r="M1189" s="216">
        <v>420</v>
      </c>
      <c r="N1189" s="216" t="str">
        <f t="shared" si="37"/>
        <v>Rural area (intermdiate)</v>
      </c>
      <c r="O1189" s="216"/>
      <c r="P1189" s="216"/>
      <c r="Q1189" s="216"/>
      <c r="R1189" s="216"/>
      <c r="S1189" s="216"/>
      <c r="T1189" s="216"/>
    </row>
    <row r="1190" spans="1:20">
      <c r="A1190" s="216">
        <v>41427</v>
      </c>
      <c r="B1190" s="216">
        <v>3</v>
      </c>
      <c r="C1190" s="216" t="str">
        <f t="shared" si="36"/>
        <v>Rural areas / thinly-populated area</v>
      </c>
      <c r="D1190" s="216"/>
      <c r="E1190" s="216"/>
      <c r="F1190" s="216"/>
      <c r="L1190" s="216">
        <v>41427</v>
      </c>
      <c r="M1190" s="216">
        <v>430</v>
      </c>
      <c r="N1190" s="216" t="str">
        <f t="shared" si="37"/>
        <v>Rural area (peripheral)</v>
      </c>
      <c r="O1190" s="216"/>
      <c r="P1190" s="216"/>
      <c r="Q1190" s="216"/>
      <c r="R1190" s="216"/>
      <c r="S1190" s="216"/>
      <c r="T1190" s="216"/>
    </row>
    <row r="1191" spans="1:20">
      <c r="A1191" s="216">
        <v>41428</v>
      </c>
      <c r="B1191" s="216">
        <v>3</v>
      </c>
      <c r="C1191" s="216" t="str">
        <f t="shared" si="36"/>
        <v>Rural areas / thinly-populated area</v>
      </c>
      <c r="D1191" s="216"/>
      <c r="E1191" s="216"/>
      <c r="F1191" s="216"/>
      <c r="L1191" s="216">
        <v>41428</v>
      </c>
      <c r="M1191" s="216">
        <v>430</v>
      </c>
      <c r="N1191" s="216" t="str">
        <f t="shared" si="37"/>
        <v>Rural area (peripheral)</v>
      </c>
      <c r="O1191" s="216"/>
      <c r="P1191" s="216"/>
      <c r="Q1191" s="216"/>
      <c r="R1191" s="216"/>
      <c r="S1191" s="216"/>
      <c r="T1191" s="216"/>
    </row>
    <row r="1192" spans="1:20">
      <c r="A1192" s="216">
        <v>41429</v>
      </c>
      <c r="B1192" s="216">
        <v>3</v>
      </c>
      <c r="C1192" s="216" t="str">
        <f t="shared" si="36"/>
        <v>Rural areas / thinly-populated area</v>
      </c>
      <c r="D1192" s="216"/>
      <c r="E1192" s="216"/>
      <c r="F1192" s="216"/>
      <c r="L1192" s="216">
        <v>41429</v>
      </c>
      <c r="M1192" s="216">
        <v>420</v>
      </c>
      <c r="N1192" s="216" t="str">
        <f t="shared" si="37"/>
        <v>Rural area (intermdiate)</v>
      </c>
      <c r="O1192" s="216"/>
      <c r="P1192" s="216"/>
      <c r="Q1192" s="216"/>
      <c r="R1192" s="216"/>
      <c r="S1192" s="216"/>
      <c r="T1192" s="216"/>
    </row>
    <row r="1193" spans="1:20">
      <c r="A1193" s="216">
        <v>41430</v>
      </c>
      <c r="B1193" s="216">
        <v>3</v>
      </c>
      <c r="C1193" s="216" t="str">
        <f t="shared" si="36"/>
        <v>Rural areas / thinly-populated area</v>
      </c>
      <c r="D1193" s="216"/>
      <c r="E1193" s="216"/>
      <c r="F1193" s="216"/>
      <c r="L1193" s="216">
        <v>41430</v>
      </c>
      <c r="M1193" s="216">
        <v>410</v>
      </c>
      <c r="N1193" s="216" t="str">
        <f t="shared" si="37"/>
        <v>Rural area (central)</v>
      </c>
      <c r="O1193" s="216"/>
      <c r="P1193" s="216"/>
      <c r="Q1193" s="216"/>
      <c r="R1193" s="216"/>
      <c r="S1193" s="216"/>
      <c r="T1193" s="216"/>
    </row>
    <row r="1194" spans="1:20">
      <c r="A1194" s="216">
        <v>41501</v>
      </c>
      <c r="B1194" s="216">
        <v>3</v>
      </c>
      <c r="C1194" s="216" t="str">
        <f t="shared" si="36"/>
        <v>Rural areas / thinly-populated area</v>
      </c>
      <c r="D1194" s="216"/>
      <c r="E1194" s="216"/>
      <c r="F1194" s="216"/>
      <c r="L1194" s="216">
        <v>41501</v>
      </c>
      <c r="M1194" s="216">
        <v>410</v>
      </c>
      <c r="N1194" s="216" t="str">
        <f t="shared" si="37"/>
        <v>Rural area (central)</v>
      </c>
      <c r="O1194" s="216"/>
      <c r="P1194" s="216"/>
      <c r="Q1194" s="216"/>
      <c r="R1194" s="216"/>
      <c r="S1194" s="216"/>
      <c r="T1194" s="216"/>
    </row>
    <row r="1195" spans="1:20">
      <c r="A1195" s="216">
        <v>41502</v>
      </c>
      <c r="B1195" s="216">
        <v>3</v>
      </c>
      <c r="C1195" s="216" t="str">
        <f t="shared" si="36"/>
        <v>Rural areas / thinly-populated area</v>
      </c>
      <c r="D1195" s="216"/>
      <c r="E1195" s="216"/>
      <c r="F1195" s="216"/>
      <c r="L1195" s="216">
        <v>41502</v>
      </c>
      <c r="M1195" s="216">
        <v>310</v>
      </c>
      <c r="N1195" s="216" t="str">
        <f t="shared" si="37"/>
        <v>Rural area surrounding centres (central)</v>
      </c>
      <c r="O1195" s="216"/>
      <c r="P1195" s="216"/>
      <c r="Q1195" s="216" t="s">
        <v>211</v>
      </c>
      <c r="R1195" s="216" t="s">
        <v>212</v>
      </c>
      <c r="S1195" s="216"/>
      <c r="T1195" s="216"/>
    </row>
    <row r="1196" spans="1:20">
      <c r="A1196" s="216">
        <v>41503</v>
      </c>
      <c r="B1196" s="216">
        <v>2</v>
      </c>
      <c r="C1196" s="216" t="str">
        <f t="shared" si="36"/>
        <v>Towns and suburbs / intermediate density area</v>
      </c>
      <c r="D1196" s="216"/>
      <c r="E1196" s="216"/>
      <c r="F1196" s="216"/>
      <c r="L1196" s="216">
        <v>41503</v>
      </c>
      <c r="M1196" s="216">
        <v>410</v>
      </c>
      <c r="N1196" s="216" t="str">
        <f t="shared" si="37"/>
        <v>Rural area (central)</v>
      </c>
      <c r="O1196" s="216"/>
      <c r="P1196" s="216"/>
      <c r="Q1196" s="216"/>
      <c r="R1196" s="216"/>
      <c r="S1196" s="216">
        <v>1</v>
      </c>
      <c r="T1196" s="216"/>
    </row>
    <row r="1197" spans="1:20">
      <c r="A1197" s="216">
        <v>41504</v>
      </c>
      <c r="B1197" s="216">
        <v>2</v>
      </c>
      <c r="C1197" s="216" t="str">
        <f t="shared" si="36"/>
        <v>Towns and suburbs / intermediate density area</v>
      </c>
      <c r="D1197" s="216"/>
      <c r="E1197" s="216"/>
      <c r="F1197" s="216"/>
      <c r="L1197" s="216">
        <v>41504</v>
      </c>
      <c r="M1197" s="216">
        <v>102</v>
      </c>
      <c r="N1197" s="216" t="str">
        <f t="shared" si="37"/>
        <v>Urban centres (intermediate)</v>
      </c>
      <c r="O1197" s="216" t="s">
        <v>211</v>
      </c>
      <c r="P1197" s="216" t="s">
        <v>212</v>
      </c>
      <c r="Q1197" s="216"/>
      <c r="R1197" s="216"/>
      <c r="S1197" s="216"/>
      <c r="T1197" s="216"/>
    </row>
    <row r="1198" spans="1:20">
      <c r="A1198" s="216">
        <v>41505</v>
      </c>
      <c r="B1198" s="216">
        <v>3</v>
      </c>
      <c r="C1198" s="216" t="str">
        <f t="shared" si="36"/>
        <v>Rural areas / thinly-populated area</v>
      </c>
      <c r="D1198" s="216"/>
      <c r="E1198" s="216"/>
      <c r="F1198" s="216"/>
      <c r="L1198" s="216">
        <v>41505</v>
      </c>
      <c r="M1198" s="216">
        <v>420</v>
      </c>
      <c r="N1198" s="216" t="str">
        <f t="shared" si="37"/>
        <v>Rural area (intermdiate)</v>
      </c>
      <c r="O1198" s="216"/>
      <c r="P1198" s="216"/>
      <c r="Q1198" s="216"/>
      <c r="R1198" s="216"/>
      <c r="S1198" s="216"/>
      <c r="T1198" s="216"/>
    </row>
    <row r="1199" spans="1:20">
      <c r="A1199" s="216">
        <v>41506</v>
      </c>
      <c r="B1199" s="216">
        <v>2</v>
      </c>
      <c r="C1199" s="216" t="str">
        <f t="shared" si="36"/>
        <v>Towns and suburbs / intermediate density area</v>
      </c>
      <c r="D1199" s="216"/>
      <c r="E1199" s="216"/>
      <c r="F1199" s="216"/>
      <c r="L1199" s="216">
        <v>41506</v>
      </c>
      <c r="M1199" s="216">
        <v>102</v>
      </c>
      <c r="N1199" s="216" t="str">
        <f t="shared" si="37"/>
        <v>Urban centres (intermediate)</v>
      </c>
      <c r="O1199" s="216" t="s">
        <v>211</v>
      </c>
      <c r="P1199" s="216" t="s">
        <v>212</v>
      </c>
      <c r="Q1199" s="216"/>
      <c r="R1199" s="216"/>
      <c r="S1199" s="216"/>
      <c r="T1199" s="216"/>
    </row>
    <row r="1200" spans="1:20">
      <c r="A1200" s="216">
        <v>41507</v>
      </c>
      <c r="B1200" s="216">
        <v>3</v>
      </c>
      <c r="C1200" s="216" t="str">
        <f t="shared" si="36"/>
        <v>Rural areas / thinly-populated area</v>
      </c>
      <c r="D1200" s="216"/>
      <c r="E1200" s="216"/>
      <c r="F1200" s="216"/>
      <c r="L1200" s="216">
        <v>41507</v>
      </c>
      <c r="M1200" s="216">
        <v>430</v>
      </c>
      <c r="N1200" s="216" t="str">
        <f t="shared" si="37"/>
        <v>Rural area (peripheral)</v>
      </c>
      <c r="O1200" s="216"/>
      <c r="P1200" s="216"/>
      <c r="Q1200" s="216"/>
      <c r="R1200" s="216"/>
      <c r="S1200" s="216"/>
      <c r="T1200" s="216"/>
    </row>
    <row r="1201" spans="1:20">
      <c r="A1201" s="216">
        <v>41508</v>
      </c>
      <c r="B1201" s="216">
        <v>3</v>
      </c>
      <c r="C1201" s="216" t="str">
        <f t="shared" si="36"/>
        <v>Rural areas / thinly-populated area</v>
      </c>
      <c r="D1201" s="216"/>
      <c r="E1201" s="216"/>
      <c r="F1201" s="216"/>
      <c r="L1201" s="216">
        <v>41508</v>
      </c>
      <c r="M1201" s="216">
        <v>410</v>
      </c>
      <c r="N1201" s="216" t="str">
        <f t="shared" si="37"/>
        <v>Rural area (central)</v>
      </c>
      <c r="O1201" s="216"/>
      <c r="P1201" s="216"/>
      <c r="Q1201" s="216"/>
      <c r="R1201" s="216"/>
      <c r="S1201" s="216"/>
      <c r="T1201" s="216"/>
    </row>
    <row r="1202" spans="1:20">
      <c r="A1202" s="216">
        <v>41509</v>
      </c>
      <c r="B1202" s="216">
        <v>3</v>
      </c>
      <c r="C1202" s="216" t="str">
        <f t="shared" si="36"/>
        <v>Rural areas / thinly-populated area</v>
      </c>
      <c r="D1202" s="216"/>
      <c r="E1202" s="216"/>
      <c r="F1202" s="216"/>
      <c r="L1202" s="216">
        <v>41509</v>
      </c>
      <c r="M1202" s="216">
        <v>410</v>
      </c>
      <c r="N1202" s="216" t="str">
        <f t="shared" si="37"/>
        <v>Rural area (central)</v>
      </c>
      <c r="O1202" s="216"/>
      <c r="P1202" s="216"/>
      <c r="Q1202" s="216"/>
      <c r="R1202" s="216"/>
      <c r="S1202" s="216"/>
      <c r="T1202" s="216"/>
    </row>
    <row r="1203" spans="1:20">
      <c r="A1203" s="216">
        <v>41510</v>
      </c>
      <c r="B1203" s="216">
        <v>3</v>
      </c>
      <c r="C1203" s="216" t="str">
        <f t="shared" si="36"/>
        <v>Rural areas / thinly-populated area</v>
      </c>
      <c r="D1203" s="216"/>
      <c r="E1203" s="216"/>
      <c r="F1203" s="216"/>
      <c r="L1203" s="216">
        <v>41510</v>
      </c>
      <c r="M1203" s="216">
        <v>310</v>
      </c>
      <c r="N1203" s="216" t="str">
        <f t="shared" si="37"/>
        <v>Rural area surrounding centres (central)</v>
      </c>
      <c r="O1203" s="216"/>
      <c r="P1203" s="216"/>
      <c r="Q1203" s="216" t="s">
        <v>211</v>
      </c>
      <c r="R1203" s="216" t="s">
        <v>212</v>
      </c>
      <c r="S1203" s="216"/>
      <c r="T1203" s="216"/>
    </row>
    <row r="1204" spans="1:20">
      <c r="A1204" s="216">
        <v>41511</v>
      </c>
      <c r="B1204" s="216">
        <v>2</v>
      </c>
      <c r="C1204" s="216" t="str">
        <f t="shared" si="36"/>
        <v>Towns and suburbs / intermediate density area</v>
      </c>
      <c r="D1204" s="216"/>
      <c r="E1204" s="216"/>
      <c r="F1204" s="216"/>
      <c r="L1204" s="216">
        <v>41511</v>
      </c>
      <c r="M1204" s="216">
        <v>410</v>
      </c>
      <c r="N1204" s="216" t="str">
        <f t="shared" si="37"/>
        <v>Rural area (central)</v>
      </c>
      <c r="O1204" s="216"/>
      <c r="P1204" s="216"/>
      <c r="Q1204" s="216"/>
      <c r="R1204" s="216"/>
      <c r="S1204" s="216"/>
      <c r="T1204" s="216"/>
    </row>
    <row r="1205" spans="1:20">
      <c r="A1205" s="216">
        <v>41512</v>
      </c>
      <c r="B1205" s="216">
        <v>3</v>
      </c>
      <c r="C1205" s="216" t="str">
        <f t="shared" si="36"/>
        <v>Rural areas / thinly-populated area</v>
      </c>
      <c r="D1205" s="216"/>
      <c r="E1205" s="216"/>
      <c r="F1205" s="216"/>
      <c r="L1205" s="216">
        <v>41512</v>
      </c>
      <c r="M1205" s="216">
        <v>310</v>
      </c>
      <c r="N1205" s="216" t="str">
        <f t="shared" si="37"/>
        <v>Rural area surrounding centres (central)</v>
      </c>
      <c r="O1205" s="216"/>
      <c r="P1205" s="216"/>
      <c r="Q1205" s="216" t="s">
        <v>211</v>
      </c>
      <c r="R1205" s="216" t="s">
        <v>212</v>
      </c>
      <c r="S1205" s="216"/>
      <c r="T1205" s="216"/>
    </row>
    <row r="1206" spans="1:20">
      <c r="A1206" s="216">
        <v>41513</v>
      </c>
      <c r="B1206" s="216">
        <v>3</v>
      </c>
      <c r="C1206" s="216" t="str">
        <f t="shared" si="36"/>
        <v>Rural areas / thinly-populated area</v>
      </c>
      <c r="D1206" s="216"/>
      <c r="E1206" s="216"/>
      <c r="F1206" s="216"/>
      <c r="L1206" s="216">
        <v>41513</v>
      </c>
      <c r="M1206" s="216">
        <v>410</v>
      </c>
      <c r="N1206" s="216" t="str">
        <f t="shared" si="37"/>
        <v>Rural area (central)</v>
      </c>
      <c r="O1206" s="216"/>
      <c r="P1206" s="216"/>
      <c r="Q1206" s="216"/>
      <c r="R1206" s="216"/>
      <c r="S1206" s="216"/>
      <c r="T1206" s="216"/>
    </row>
    <row r="1207" spans="1:20">
      <c r="A1207" s="216">
        <v>41514</v>
      </c>
      <c r="B1207" s="216">
        <v>2</v>
      </c>
      <c r="C1207" s="216" t="str">
        <f t="shared" si="36"/>
        <v>Towns and suburbs / intermediate density area</v>
      </c>
      <c r="D1207" s="216"/>
      <c r="E1207" s="216"/>
      <c r="F1207" s="216"/>
      <c r="L1207" s="216">
        <v>41514</v>
      </c>
      <c r="M1207" s="216">
        <v>310</v>
      </c>
      <c r="N1207" s="216" t="str">
        <f t="shared" si="37"/>
        <v>Rural area surrounding centres (central)</v>
      </c>
      <c r="O1207" s="216"/>
      <c r="P1207" s="216"/>
      <c r="Q1207" s="216" t="s">
        <v>211</v>
      </c>
      <c r="R1207" s="216" t="s">
        <v>212</v>
      </c>
      <c r="S1207" s="216"/>
      <c r="T1207" s="216"/>
    </row>
    <row r="1208" spans="1:20">
      <c r="A1208" s="216">
        <v>41515</v>
      </c>
      <c r="B1208" s="216">
        <v>3</v>
      </c>
      <c r="C1208" s="216" t="str">
        <f t="shared" si="36"/>
        <v>Rural areas / thinly-populated area</v>
      </c>
      <c r="D1208" s="216"/>
      <c r="E1208" s="216"/>
      <c r="F1208" s="216"/>
      <c r="L1208" s="216">
        <v>41515</v>
      </c>
      <c r="M1208" s="216">
        <v>410</v>
      </c>
      <c r="N1208" s="216" t="str">
        <f t="shared" si="37"/>
        <v>Rural area (central)</v>
      </c>
      <c r="O1208" s="216"/>
      <c r="P1208" s="216"/>
      <c r="Q1208" s="216"/>
      <c r="R1208" s="216"/>
      <c r="S1208" s="216"/>
      <c r="T1208" s="216"/>
    </row>
    <row r="1209" spans="1:20">
      <c r="A1209" s="216">
        <v>41516</v>
      </c>
      <c r="B1209" s="216">
        <v>2</v>
      </c>
      <c r="C1209" s="216" t="str">
        <f t="shared" si="36"/>
        <v>Towns and suburbs / intermediate density area</v>
      </c>
      <c r="D1209" s="216"/>
      <c r="E1209" s="216"/>
      <c r="F1209" s="216"/>
      <c r="L1209" s="216">
        <v>41516</v>
      </c>
      <c r="M1209" s="216">
        <v>310</v>
      </c>
      <c r="N1209" s="216" t="str">
        <f t="shared" si="37"/>
        <v>Rural area surrounding centres (central)</v>
      </c>
      <c r="O1209" s="216"/>
      <c r="P1209" s="216"/>
      <c r="Q1209" s="216" t="s">
        <v>211</v>
      </c>
      <c r="R1209" s="216" t="s">
        <v>212</v>
      </c>
      <c r="S1209" s="216"/>
      <c r="T1209" s="216"/>
    </row>
    <row r="1210" spans="1:20">
      <c r="A1210" s="216">
        <v>41517</v>
      </c>
      <c r="B1210" s="216">
        <v>3</v>
      </c>
      <c r="C1210" s="216" t="str">
        <f t="shared" si="36"/>
        <v>Rural areas / thinly-populated area</v>
      </c>
      <c r="D1210" s="216"/>
      <c r="E1210" s="216"/>
      <c r="F1210" s="216"/>
      <c r="L1210" s="216">
        <v>41517</v>
      </c>
      <c r="M1210" s="216">
        <v>310</v>
      </c>
      <c r="N1210" s="216" t="str">
        <f t="shared" si="37"/>
        <v>Rural area surrounding centres (central)</v>
      </c>
      <c r="O1210" s="216"/>
      <c r="P1210" s="216"/>
      <c r="Q1210" s="216" t="s">
        <v>211</v>
      </c>
      <c r="R1210" s="216" t="s">
        <v>212</v>
      </c>
      <c r="S1210" s="216"/>
      <c r="T1210" s="216"/>
    </row>
    <row r="1211" spans="1:20">
      <c r="A1211" s="216">
        <v>41518</v>
      </c>
      <c r="B1211" s="216">
        <v>3</v>
      </c>
      <c r="C1211" s="216" t="str">
        <f t="shared" si="36"/>
        <v>Rural areas / thinly-populated area</v>
      </c>
      <c r="D1211" s="216"/>
      <c r="E1211" s="216"/>
      <c r="F1211" s="216"/>
      <c r="L1211" s="216">
        <v>41518</v>
      </c>
      <c r="M1211" s="216">
        <v>410</v>
      </c>
      <c r="N1211" s="216" t="str">
        <f t="shared" si="37"/>
        <v>Rural area (central)</v>
      </c>
      <c r="O1211" s="216"/>
      <c r="P1211" s="216"/>
      <c r="Q1211" s="216"/>
      <c r="R1211" s="216"/>
      <c r="S1211" s="216"/>
      <c r="T1211" s="216"/>
    </row>
    <row r="1212" spans="1:20">
      <c r="A1212" s="216">
        <v>41521</v>
      </c>
      <c r="B1212" s="216">
        <v>3</v>
      </c>
      <c r="C1212" s="216" t="str">
        <f t="shared" si="36"/>
        <v>Rural areas / thinly-populated area</v>
      </c>
      <c r="D1212" s="216"/>
      <c r="E1212" s="216"/>
      <c r="F1212" s="216"/>
      <c r="L1212" s="216">
        <v>41521</v>
      </c>
      <c r="M1212" s="216">
        <v>310</v>
      </c>
      <c r="N1212" s="216" t="str">
        <f t="shared" si="37"/>
        <v>Rural area surrounding centres (central)</v>
      </c>
      <c r="O1212" s="216"/>
      <c r="P1212" s="216"/>
      <c r="Q1212" s="216" t="s">
        <v>211</v>
      </c>
      <c r="R1212" s="216" t="s">
        <v>212</v>
      </c>
      <c r="S1212" s="216"/>
      <c r="T1212" s="216"/>
    </row>
    <row r="1213" spans="1:20">
      <c r="A1213" s="216">
        <v>41522</v>
      </c>
      <c r="B1213" s="216">
        <v>3</v>
      </c>
      <c r="C1213" s="216" t="str">
        <f t="shared" si="36"/>
        <v>Rural areas / thinly-populated area</v>
      </c>
      <c r="D1213" s="216"/>
      <c r="E1213" s="216"/>
      <c r="F1213" s="216"/>
      <c r="L1213" s="216">
        <v>41522</v>
      </c>
      <c r="M1213" s="216">
        <v>430</v>
      </c>
      <c r="N1213" s="216" t="str">
        <f t="shared" si="37"/>
        <v>Rural area (peripheral)</v>
      </c>
      <c r="O1213" s="216"/>
      <c r="P1213" s="216"/>
      <c r="Q1213" s="216"/>
      <c r="R1213" s="216"/>
      <c r="S1213" s="216"/>
      <c r="T1213" s="216"/>
    </row>
    <row r="1214" spans="1:20">
      <c r="A1214" s="216">
        <v>41601</v>
      </c>
      <c r="B1214" s="216">
        <v>3</v>
      </c>
      <c r="C1214" s="216" t="str">
        <f t="shared" si="36"/>
        <v>Rural areas / thinly-populated area</v>
      </c>
      <c r="D1214" s="216"/>
      <c r="E1214" s="216"/>
      <c r="F1214" s="216"/>
      <c r="L1214" s="216">
        <v>41601</v>
      </c>
      <c r="M1214" s="216">
        <v>310</v>
      </c>
      <c r="N1214" s="216" t="str">
        <f t="shared" si="37"/>
        <v>Rural area surrounding centres (central)</v>
      </c>
      <c r="O1214" s="216"/>
      <c r="P1214" s="216"/>
      <c r="Q1214" s="216" t="s">
        <v>253</v>
      </c>
      <c r="R1214" s="216" t="s">
        <v>254</v>
      </c>
      <c r="S1214" s="216"/>
      <c r="T1214" s="216"/>
    </row>
    <row r="1215" spans="1:20">
      <c r="A1215" s="216">
        <v>41602</v>
      </c>
      <c r="B1215" s="216">
        <v>3</v>
      </c>
      <c r="C1215" s="216" t="str">
        <f t="shared" si="36"/>
        <v>Rural areas / thinly-populated area</v>
      </c>
      <c r="D1215" s="216"/>
      <c r="E1215" s="216"/>
      <c r="F1215" s="216"/>
      <c r="L1215" s="216">
        <v>41602</v>
      </c>
      <c r="M1215" s="216">
        <v>310</v>
      </c>
      <c r="N1215" s="216" t="str">
        <f t="shared" si="37"/>
        <v>Rural area surrounding centres (central)</v>
      </c>
      <c r="O1215" s="216"/>
      <c r="P1215" s="216"/>
      <c r="Q1215" s="216" t="s">
        <v>253</v>
      </c>
      <c r="R1215" s="216" t="s">
        <v>254</v>
      </c>
      <c r="S1215" s="216"/>
      <c r="T1215" s="216"/>
    </row>
    <row r="1216" spans="1:20">
      <c r="A1216" s="216">
        <v>41603</v>
      </c>
      <c r="B1216" s="216">
        <v>3</v>
      </c>
      <c r="C1216" s="216" t="str">
        <f t="shared" si="36"/>
        <v>Rural areas / thinly-populated area</v>
      </c>
      <c r="D1216" s="216"/>
      <c r="E1216" s="216"/>
      <c r="F1216" s="216"/>
      <c r="L1216" s="216">
        <v>41603</v>
      </c>
      <c r="M1216" s="216">
        <v>210</v>
      </c>
      <c r="N1216" s="216" t="str">
        <f t="shared" si="37"/>
        <v>Regional centres (central)</v>
      </c>
      <c r="O1216" s="216" t="s">
        <v>281</v>
      </c>
      <c r="P1216" s="216" t="s">
        <v>282</v>
      </c>
      <c r="Q1216" s="216"/>
      <c r="R1216" s="216"/>
      <c r="S1216" s="216">
        <v>1</v>
      </c>
      <c r="T1216" s="216"/>
    </row>
    <row r="1217" spans="1:20">
      <c r="A1217" s="216">
        <v>41604</v>
      </c>
      <c r="B1217" s="216">
        <v>3</v>
      </c>
      <c r="C1217" s="216" t="str">
        <f t="shared" si="36"/>
        <v>Rural areas / thinly-populated area</v>
      </c>
      <c r="D1217" s="216"/>
      <c r="E1217" s="216"/>
      <c r="F1217" s="216"/>
      <c r="L1217" s="216">
        <v>41604</v>
      </c>
      <c r="M1217" s="216">
        <v>310</v>
      </c>
      <c r="N1217" s="216" t="str">
        <f t="shared" si="37"/>
        <v>Rural area surrounding centres (central)</v>
      </c>
      <c r="O1217" s="216"/>
      <c r="P1217" s="216"/>
      <c r="Q1217" s="216" t="s">
        <v>253</v>
      </c>
      <c r="R1217" s="216" t="s">
        <v>254</v>
      </c>
      <c r="S1217" s="216"/>
      <c r="T1217" s="216"/>
    </row>
    <row r="1218" spans="1:20">
      <c r="A1218" s="216">
        <v>41605</v>
      </c>
      <c r="B1218" s="216">
        <v>3</v>
      </c>
      <c r="C1218" s="216" t="str">
        <f t="shared" si="36"/>
        <v>Rural areas / thinly-populated area</v>
      </c>
      <c r="D1218" s="216"/>
      <c r="E1218" s="216"/>
      <c r="F1218" s="216"/>
      <c r="L1218" s="216">
        <v>41605</v>
      </c>
      <c r="M1218" s="216">
        <v>310</v>
      </c>
      <c r="N1218" s="216" t="str">
        <f t="shared" si="37"/>
        <v>Rural area surrounding centres (central)</v>
      </c>
      <c r="O1218" s="216"/>
      <c r="P1218" s="216"/>
      <c r="Q1218" s="216" t="s">
        <v>253</v>
      </c>
      <c r="R1218" s="216" t="s">
        <v>254</v>
      </c>
      <c r="S1218" s="216"/>
      <c r="T1218" s="216"/>
    </row>
    <row r="1219" spans="1:20">
      <c r="A1219" s="216">
        <v>41606</v>
      </c>
      <c r="B1219" s="216">
        <v>3</v>
      </c>
      <c r="C1219" s="216" t="str">
        <f t="shared" si="36"/>
        <v>Rural areas / thinly-populated area</v>
      </c>
      <c r="D1219" s="216"/>
      <c r="E1219" s="216"/>
      <c r="F1219" s="216"/>
      <c r="L1219" s="216">
        <v>41606</v>
      </c>
      <c r="M1219" s="216">
        <v>310</v>
      </c>
      <c r="N1219" s="216" t="str">
        <f t="shared" si="37"/>
        <v>Rural area surrounding centres (central)</v>
      </c>
      <c r="O1219" s="216"/>
      <c r="P1219" s="216"/>
      <c r="Q1219" s="216" t="s">
        <v>253</v>
      </c>
      <c r="R1219" s="216" t="s">
        <v>254</v>
      </c>
      <c r="S1219" s="216"/>
      <c r="T1219" s="216"/>
    </row>
    <row r="1220" spans="1:20">
      <c r="A1220" s="216">
        <v>41607</v>
      </c>
      <c r="B1220" s="216">
        <v>2</v>
      </c>
      <c r="C1220" s="216" t="str">
        <f t="shared" ref="C1220:C1283" si="38">VLOOKUP(B1220,$F$3:$G$5,2)</f>
        <v>Towns and suburbs / intermediate density area</v>
      </c>
      <c r="D1220" s="216"/>
      <c r="E1220" s="216"/>
      <c r="F1220" s="216"/>
      <c r="L1220" s="216">
        <v>41607</v>
      </c>
      <c r="M1220" s="216">
        <v>310</v>
      </c>
      <c r="N1220" s="216" t="str">
        <f t="shared" ref="N1220:N1283" si="39">VLOOKUP(M1220,$U$3:$V$13,2)</f>
        <v>Rural area surrounding centres (central)</v>
      </c>
      <c r="O1220" s="216"/>
      <c r="P1220" s="216"/>
      <c r="Q1220" s="216" t="s">
        <v>253</v>
      </c>
      <c r="R1220" s="216" t="s">
        <v>254</v>
      </c>
      <c r="S1220" s="216"/>
      <c r="T1220" s="216"/>
    </row>
    <row r="1221" spans="1:20">
      <c r="A1221" s="216">
        <v>41608</v>
      </c>
      <c r="B1221" s="216">
        <v>3</v>
      </c>
      <c r="C1221" s="216" t="str">
        <f t="shared" si="38"/>
        <v>Rural areas / thinly-populated area</v>
      </c>
      <c r="D1221" s="216"/>
      <c r="E1221" s="216"/>
      <c r="F1221" s="216"/>
      <c r="L1221" s="216">
        <v>41608</v>
      </c>
      <c r="M1221" s="216">
        <v>310</v>
      </c>
      <c r="N1221" s="216" t="str">
        <f t="shared" si="39"/>
        <v>Rural area surrounding centres (central)</v>
      </c>
      <c r="O1221" s="216"/>
      <c r="P1221" s="216"/>
      <c r="Q1221" s="216" t="s">
        <v>253</v>
      </c>
      <c r="R1221" s="216" t="s">
        <v>254</v>
      </c>
      <c r="S1221" s="216"/>
      <c r="T1221" s="216"/>
    </row>
    <row r="1222" spans="1:20">
      <c r="A1222" s="216">
        <v>41609</v>
      </c>
      <c r="B1222" s="216">
        <v>3</v>
      </c>
      <c r="C1222" s="216" t="str">
        <f t="shared" si="38"/>
        <v>Rural areas / thinly-populated area</v>
      </c>
      <c r="D1222" s="216"/>
      <c r="E1222" s="216"/>
      <c r="F1222" s="216"/>
      <c r="L1222" s="216">
        <v>41609</v>
      </c>
      <c r="M1222" s="216">
        <v>310</v>
      </c>
      <c r="N1222" s="216" t="str">
        <f t="shared" si="39"/>
        <v>Rural area surrounding centres (central)</v>
      </c>
      <c r="O1222" s="216"/>
      <c r="P1222" s="216"/>
      <c r="Q1222" s="216" t="s">
        <v>253</v>
      </c>
      <c r="R1222" s="216" t="s">
        <v>254</v>
      </c>
      <c r="S1222" s="216"/>
      <c r="T1222" s="216"/>
    </row>
    <row r="1223" spans="1:20">
      <c r="A1223" s="216">
        <v>41610</v>
      </c>
      <c r="B1223" s="216">
        <v>3</v>
      </c>
      <c r="C1223" s="216" t="str">
        <f t="shared" si="38"/>
        <v>Rural areas / thinly-populated area</v>
      </c>
      <c r="D1223" s="216"/>
      <c r="E1223" s="216"/>
      <c r="F1223" s="216"/>
      <c r="L1223" s="216">
        <v>41610</v>
      </c>
      <c r="M1223" s="216">
        <v>310</v>
      </c>
      <c r="N1223" s="216" t="str">
        <f t="shared" si="39"/>
        <v>Rural area surrounding centres (central)</v>
      </c>
      <c r="O1223" s="216"/>
      <c r="P1223" s="216"/>
      <c r="Q1223" s="216" t="s">
        <v>253</v>
      </c>
      <c r="R1223" s="216" t="s">
        <v>254</v>
      </c>
      <c r="S1223" s="216"/>
      <c r="T1223" s="216"/>
    </row>
    <row r="1224" spans="1:20">
      <c r="A1224" s="216">
        <v>41611</v>
      </c>
      <c r="B1224" s="216">
        <v>3</v>
      </c>
      <c r="C1224" s="216" t="str">
        <f t="shared" si="38"/>
        <v>Rural areas / thinly-populated area</v>
      </c>
      <c r="D1224" s="216"/>
      <c r="E1224" s="216"/>
      <c r="F1224" s="216"/>
      <c r="L1224" s="216">
        <v>41611</v>
      </c>
      <c r="M1224" s="216">
        <v>310</v>
      </c>
      <c r="N1224" s="216" t="str">
        <f t="shared" si="39"/>
        <v>Rural area surrounding centres (central)</v>
      </c>
      <c r="O1224" s="216"/>
      <c r="P1224" s="216"/>
      <c r="Q1224" s="216" t="s">
        <v>253</v>
      </c>
      <c r="R1224" s="216" t="s">
        <v>254</v>
      </c>
      <c r="S1224" s="216"/>
      <c r="T1224" s="216"/>
    </row>
    <row r="1225" spans="1:20">
      <c r="A1225" s="216">
        <v>41612</v>
      </c>
      <c r="B1225" s="216">
        <v>3</v>
      </c>
      <c r="C1225" s="216" t="str">
        <f t="shared" si="38"/>
        <v>Rural areas / thinly-populated area</v>
      </c>
      <c r="D1225" s="216"/>
      <c r="E1225" s="216"/>
      <c r="F1225" s="216"/>
      <c r="L1225" s="216">
        <v>41612</v>
      </c>
      <c r="M1225" s="216">
        <v>310</v>
      </c>
      <c r="N1225" s="216" t="str">
        <f t="shared" si="39"/>
        <v>Rural area surrounding centres (central)</v>
      </c>
      <c r="O1225" s="216"/>
      <c r="P1225" s="216"/>
      <c r="Q1225" s="216" t="s">
        <v>253</v>
      </c>
      <c r="R1225" s="216" t="s">
        <v>254</v>
      </c>
      <c r="S1225" s="216"/>
      <c r="T1225" s="216"/>
    </row>
    <row r="1226" spans="1:20">
      <c r="A1226" s="216">
        <v>41613</v>
      </c>
      <c r="B1226" s="216">
        <v>3</v>
      </c>
      <c r="C1226" s="216" t="str">
        <f t="shared" si="38"/>
        <v>Rural areas / thinly-populated area</v>
      </c>
      <c r="D1226" s="216"/>
      <c r="E1226" s="216"/>
      <c r="F1226" s="216"/>
      <c r="L1226" s="216">
        <v>41613</v>
      </c>
      <c r="M1226" s="216">
        <v>310</v>
      </c>
      <c r="N1226" s="216" t="str">
        <f t="shared" si="39"/>
        <v>Rural area surrounding centres (central)</v>
      </c>
      <c r="O1226" s="216"/>
      <c r="P1226" s="216"/>
      <c r="Q1226" s="216" t="s">
        <v>253</v>
      </c>
      <c r="R1226" s="216" t="s">
        <v>254</v>
      </c>
      <c r="S1226" s="216"/>
      <c r="T1226" s="216"/>
    </row>
    <row r="1227" spans="1:20">
      <c r="A1227" s="216">
        <v>41614</v>
      </c>
      <c r="B1227" s="216">
        <v>3</v>
      </c>
      <c r="C1227" s="216" t="str">
        <f t="shared" si="38"/>
        <v>Rural areas / thinly-populated area</v>
      </c>
      <c r="D1227" s="216"/>
      <c r="E1227" s="216"/>
      <c r="F1227" s="216"/>
      <c r="L1227" s="216">
        <v>41614</v>
      </c>
      <c r="M1227" s="216">
        <v>310</v>
      </c>
      <c r="N1227" s="216" t="str">
        <f t="shared" si="39"/>
        <v>Rural area surrounding centres (central)</v>
      </c>
      <c r="O1227" s="216"/>
      <c r="P1227" s="216"/>
      <c r="Q1227" s="216" t="s">
        <v>253</v>
      </c>
      <c r="R1227" s="216" t="s">
        <v>254</v>
      </c>
      <c r="S1227" s="216"/>
      <c r="T1227" s="216"/>
    </row>
    <row r="1228" spans="1:20">
      <c r="A1228" s="216">
        <v>41615</v>
      </c>
      <c r="B1228" s="216">
        <v>3</v>
      </c>
      <c r="C1228" s="216" t="str">
        <f t="shared" si="38"/>
        <v>Rural areas / thinly-populated area</v>
      </c>
      <c r="D1228" s="216"/>
      <c r="E1228" s="216"/>
      <c r="F1228" s="216"/>
      <c r="L1228" s="216">
        <v>41615</v>
      </c>
      <c r="M1228" s="216">
        <v>310</v>
      </c>
      <c r="N1228" s="216" t="str">
        <f t="shared" si="39"/>
        <v>Rural area surrounding centres (central)</v>
      </c>
      <c r="O1228" s="216"/>
      <c r="P1228" s="216"/>
      <c r="Q1228" s="216" t="s">
        <v>253</v>
      </c>
      <c r="R1228" s="216" t="s">
        <v>254</v>
      </c>
      <c r="S1228" s="216"/>
      <c r="T1228" s="216"/>
    </row>
    <row r="1229" spans="1:20">
      <c r="A1229" s="216">
        <v>41616</v>
      </c>
      <c r="B1229" s="216">
        <v>3</v>
      </c>
      <c r="C1229" s="216" t="str">
        <f t="shared" si="38"/>
        <v>Rural areas / thinly-populated area</v>
      </c>
      <c r="D1229" s="216"/>
      <c r="E1229" s="216"/>
      <c r="F1229" s="216"/>
      <c r="L1229" s="216">
        <v>41616</v>
      </c>
      <c r="M1229" s="216">
        <v>310</v>
      </c>
      <c r="N1229" s="216" t="str">
        <f t="shared" si="39"/>
        <v>Rural area surrounding centres (central)</v>
      </c>
      <c r="O1229" s="216"/>
      <c r="P1229" s="216"/>
      <c r="Q1229" s="216" t="s">
        <v>253</v>
      </c>
      <c r="R1229" s="216" t="s">
        <v>254</v>
      </c>
      <c r="S1229" s="216"/>
      <c r="T1229" s="216"/>
    </row>
    <row r="1230" spans="1:20">
      <c r="A1230" s="216">
        <v>41617</v>
      </c>
      <c r="B1230" s="216">
        <v>2</v>
      </c>
      <c r="C1230" s="216" t="str">
        <f t="shared" si="38"/>
        <v>Towns and suburbs / intermediate density area</v>
      </c>
      <c r="D1230" s="216"/>
      <c r="E1230" s="216"/>
      <c r="F1230" s="216"/>
      <c r="L1230" s="216">
        <v>41617</v>
      </c>
      <c r="M1230" s="216">
        <v>310</v>
      </c>
      <c r="N1230" s="216" t="str">
        <f t="shared" si="39"/>
        <v>Rural area surrounding centres (central)</v>
      </c>
      <c r="O1230" s="216"/>
      <c r="P1230" s="216"/>
      <c r="Q1230" s="216" t="s">
        <v>253</v>
      </c>
      <c r="R1230" s="216" t="s">
        <v>254</v>
      </c>
      <c r="S1230" s="216"/>
      <c r="T1230" s="216"/>
    </row>
    <row r="1231" spans="1:20">
      <c r="A1231" s="216">
        <v>41618</v>
      </c>
      <c r="B1231" s="216">
        <v>2</v>
      </c>
      <c r="C1231" s="216" t="str">
        <f t="shared" si="38"/>
        <v>Towns and suburbs / intermediate density area</v>
      </c>
      <c r="D1231" s="216"/>
      <c r="E1231" s="216"/>
      <c r="F1231" s="216"/>
      <c r="L1231" s="216">
        <v>41618</v>
      </c>
      <c r="M1231" s="216">
        <v>101</v>
      </c>
      <c r="N1231" s="216" t="str">
        <f t="shared" si="39"/>
        <v>Urban centres (large)</v>
      </c>
      <c r="O1231" s="216" t="s">
        <v>253</v>
      </c>
      <c r="P1231" s="216" t="s">
        <v>254</v>
      </c>
      <c r="Q1231" s="216"/>
      <c r="R1231" s="216"/>
      <c r="S1231" s="216"/>
      <c r="T1231" s="216"/>
    </row>
    <row r="1232" spans="1:20">
      <c r="A1232" s="216">
        <v>41619</v>
      </c>
      <c r="B1232" s="216">
        <v>3</v>
      </c>
      <c r="C1232" s="216" t="str">
        <f t="shared" si="38"/>
        <v>Rural areas / thinly-populated area</v>
      </c>
      <c r="D1232" s="216"/>
      <c r="E1232" s="216"/>
      <c r="F1232" s="216"/>
      <c r="L1232" s="216">
        <v>41619</v>
      </c>
      <c r="M1232" s="216">
        <v>310</v>
      </c>
      <c r="N1232" s="216" t="str">
        <f t="shared" si="39"/>
        <v>Rural area surrounding centres (central)</v>
      </c>
      <c r="O1232" s="216"/>
      <c r="P1232" s="216"/>
      <c r="Q1232" s="216" t="s">
        <v>253</v>
      </c>
      <c r="R1232" s="216" t="s">
        <v>254</v>
      </c>
      <c r="S1232" s="216"/>
      <c r="T1232" s="216"/>
    </row>
    <row r="1233" spans="1:20">
      <c r="A1233" s="216">
        <v>41620</v>
      </c>
      <c r="B1233" s="216">
        <v>3</v>
      </c>
      <c r="C1233" s="216" t="str">
        <f t="shared" si="38"/>
        <v>Rural areas / thinly-populated area</v>
      </c>
      <c r="D1233" s="216"/>
      <c r="E1233" s="216"/>
      <c r="F1233" s="216"/>
      <c r="L1233" s="216">
        <v>41620</v>
      </c>
      <c r="M1233" s="216">
        <v>420</v>
      </c>
      <c r="N1233" s="216" t="str">
        <f t="shared" si="39"/>
        <v>Rural area (intermdiate)</v>
      </c>
      <c r="O1233" s="216"/>
      <c r="P1233" s="216"/>
      <c r="Q1233" s="216"/>
      <c r="R1233" s="216"/>
      <c r="S1233" s="216"/>
      <c r="T1233" s="216"/>
    </row>
    <row r="1234" spans="1:20">
      <c r="A1234" s="216">
        <v>41621</v>
      </c>
      <c r="B1234" s="216">
        <v>3</v>
      </c>
      <c r="C1234" s="216" t="str">
        <f t="shared" si="38"/>
        <v>Rural areas / thinly-populated area</v>
      </c>
      <c r="D1234" s="216"/>
      <c r="E1234" s="216"/>
      <c r="F1234" s="216"/>
      <c r="L1234" s="216">
        <v>41621</v>
      </c>
      <c r="M1234" s="216">
        <v>310</v>
      </c>
      <c r="N1234" s="216" t="str">
        <f t="shared" si="39"/>
        <v>Rural area surrounding centres (central)</v>
      </c>
      <c r="O1234" s="216"/>
      <c r="P1234" s="216"/>
      <c r="Q1234" s="216" t="s">
        <v>253</v>
      </c>
      <c r="R1234" s="216" t="s">
        <v>254</v>
      </c>
      <c r="S1234" s="216"/>
      <c r="T1234" s="216"/>
    </row>
    <row r="1235" spans="1:20">
      <c r="A1235" s="216">
        <v>41622</v>
      </c>
      <c r="B1235" s="216">
        <v>3</v>
      </c>
      <c r="C1235" s="216" t="str">
        <f t="shared" si="38"/>
        <v>Rural areas / thinly-populated area</v>
      </c>
      <c r="D1235" s="216"/>
      <c r="E1235" s="216"/>
      <c r="F1235" s="216"/>
      <c r="L1235" s="216">
        <v>41622</v>
      </c>
      <c r="M1235" s="216">
        <v>310</v>
      </c>
      <c r="N1235" s="216" t="str">
        <f t="shared" si="39"/>
        <v>Rural area surrounding centres (central)</v>
      </c>
      <c r="O1235" s="216"/>
      <c r="P1235" s="216"/>
      <c r="Q1235" s="216" t="s">
        <v>253</v>
      </c>
      <c r="R1235" s="216" t="s">
        <v>254</v>
      </c>
      <c r="S1235" s="216"/>
      <c r="T1235" s="216"/>
    </row>
    <row r="1236" spans="1:20">
      <c r="A1236" s="216">
        <v>41623</v>
      </c>
      <c r="B1236" s="216">
        <v>3</v>
      </c>
      <c r="C1236" s="216" t="str">
        <f t="shared" si="38"/>
        <v>Rural areas / thinly-populated area</v>
      </c>
      <c r="D1236" s="216"/>
      <c r="E1236" s="216"/>
      <c r="F1236" s="216"/>
      <c r="L1236" s="216">
        <v>41623</v>
      </c>
      <c r="M1236" s="216">
        <v>310</v>
      </c>
      <c r="N1236" s="216" t="str">
        <f t="shared" si="39"/>
        <v>Rural area surrounding centres (central)</v>
      </c>
      <c r="O1236" s="216"/>
      <c r="P1236" s="216"/>
      <c r="Q1236" s="216" t="s">
        <v>253</v>
      </c>
      <c r="R1236" s="216" t="s">
        <v>254</v>
      </c>
      <c r="S1236" s="216"/>
      <c r="T1236" s="216"/>
    </row>
    <row r="1237" spans="1:20">
      <c r="A1237" s="216">
        <v>41624</v>
      </c>
      <c r="B1237" s="216">
        <v>3</v>
      </c>
      <c r="C1237" s="216" t="str">
        <f t="shared" si="38"/>
        <v>Rural areas / thinly-populated area</v>
      </c>
      <c r="D1237" s="216"/>
      <c r="E1237" s="216"/>
      <c r="F1237" s="216"/>
      <c r="L1237" s="216">
        <v>41624</v>
      </c>
      <c r="M1237" s="216">
        <v>101</v>
      </c>
      <c r="N1237" s="216" t="str">
        <f t="shared" si="39"/>
        <v>Urban centres (large)</v>
      </c>
      <c r="O1237" s="216" t="s">
        <v>253</v>
      </c>
      <c r="P1237" s="216" t="s">
        <v>254</v>
      </c>
      <c r="Q1237" s="216"/>
      <c r="R1237" s="216"/>
      <c r="S1237" s="216"/>
      <c r="T1237" s="216"/>
    </row>
    <row r="1238" spans="1:20">
      <c r="A1238" s="216">
        <v>41626</v>
      </c>
      <c r="B1238" s="216">
        <v>2</v>
      </c>
      <c r="C1238" s="216" t="str">
        <f t="shared" si="38"/>
        <v>Towns and suburbs / intermediate density area</v>
      </c>
      <c r="D1238" s="216"/>
      <c r="E1238" s="216"/>
      <c r="F1238" s="216"/>
      <c r="L1238" s="216">
        <v>41626</v>
      </c>
      <c r="M1238" s="216">
        <v>310</v>
      </c>
      <c r="N1238" s="216" t="str">
        <f t="shared" si="39"/>
        <v>Rural area surrounding centres (central)</v>
      </c>
      <c r="O1238" s="216"/>
      <c r="P1238" s="216"/>
      <c r="Q1238" s="216" t="s">
        <v>253</v>
      </c>
      <c r="R1238" s="216" t="s">
        <v>254</v>
      </c>
      <c r="S1238" s="216"/>
      <c r="T1238" s="216"/>
    </row>
    <row r="1239" spans="1:20">
      <c r="A1239" s="216">
        <v>41627</v>
      </c>
      <c r="B1239" s="216">
        <v>3</v>
      </c>
      <c r="C1239" s="216" t="str">
        <f t="shared" si="38"/>
        <v>Rural areas / thinly-populated area</v>
      </c>
      <c r="D1239" s="216"/>
      <c r="E1239" s="216"/>
      <c r="F1239" s="216"/>
      <c r="L1239" s="216">
        <v>41627</v>
      </c>
      <c r="M1239" s="216">
        <v>310</v>
      </c>
      <c r="N1239" s="216" t="str">
        <f t="shared" si="39"/>
        <v>Rural area surrounding centres (central)</v>
      </c>
      <c r="O1239" s="216"/>
      <c r="P1239" s="216"/>
      <c r="Q1239" s="216" t="s">
        <v>253</v>
      </c>
      <c r="R1239" s="216" t="s">
        <v>254</v>
      </c>
      <c r="S1239" s="216"/>
      <c r="T1239" s="216"/>
    </row>
    <row r="1240" spans="1:20">
      <c r="A1240" s="216">
        <v>41628</v>
      </c>
      <c r="B1240" s="216">
        <v>3</v>
      </c>
      <c r="C1240" s="216" t="str">
        <f t="shared" si="38"/>
        <v>Rural areas / thinly-populated area</v>
      </c>
      <c r="D1240" s="216"/>
      <c r="E1240" s="216"/>
      <c r="F1240" s="216"/>
      <c r="L1240" s="216">
        <v>41628</v>
      </c>
      <c r="M1240" s="216">
        <v>320</v>
      </c>
      <c r="N1240" s="216" t="str">
        <f t="shared" si="39"/>
        <v>Rural area surrounding centres (intermediate)</v>
      </c>
      <c r="O1240" s="216"/>
      <c r="P1240" s="216"/>
      <c r="Q1240" s="216" t="s">
        <v>253</v>
      </c>
      <c r="R1240" s="216" t="s">
        <v>254</v>
      </c>
      <c r="S1240" s="216"/>
      <c r="T1240" s="216"/>
    </row>
    <row r="1241" spans="1:20">
      <c r="A1241" s="216">
        <v>41701</v>
      </c>
      <c r="B1241" s="216">
        <v>3</v>
      </c>
      <c r="C1241" s="216" t="str">
        <f t="shared" si="38"/>
        <v>Rural areas / thinly-populated area</v>
      </c>
      <c r="D1241" s="216"/>
      <c r="E1241" s="216"/>
      <c r="F1241" s="216"/>
      <c r="L1241" s="216">
        <v>41701</v>
      </c>
      <c r="M1241" s="216">
        <v>310</v>
      </c>
      <c r="N1241" s="216" t="str">
        <f t="shared" si="39"/>
        <v>Rural area surrounding centres (central)</v>
      </c>
      <c r="O1241" s="216"/>
      <c r="P1241" s="216"/>
      <c r="Q1241" s="216" t="s">
        <v>283</v>
      </c>
      <c r="R1241" s="216" t="s">
        <v>284</v>
      </c>
      <c r="S1241" s="216"/>
      <c r="T1241" s="216"/>
    </row>
    <row r="1242" spans="1:20">
      <c r="A1242" s="216">
        <v>41702</v>
      </c>
      <c r="B1242" s="216">
        <v>3</v>
      </c>
      <c r="C1242" s="216" t="str">
        <f t="shared" si="38"/>
        <v>Rural areas / thinly-populated area</v>
      </c>
      <c r="D1242" s="216"/>
      <c r="E1242" s="216"/>
      <c r="F1242" s="216"/>
      <c r="L1242" s="216">
        <v>41702</v>
      </c>
      <c r="M1242" s="216">
        <v>410</v>
      </c>
      <c r="N1242" s="216" t="str">
        <f t="shared" si="39"/>
        <v>Rural area (central)</v>
      </c>
      <c r="O1242" s="216"/>
      <c r="P1242" s="216"/>
      <c r="Q1242" s="216"/>
      <c r="R1242" s="216"/>
      <c r="S1242" s="216"/>
      <c r="T1242" s="216"/>
    </row>
    <row r="1243" spans="1:20">
      <c r="A1243" s="216">
        <v>41703</v>
      </c>
      <c r="B1243" s="216">
        <v>2</v>
      </c>
      <c r="C1243" s="216" t="str">
        <f t="shared" si="38"/>
        <v>Towns and suburbs / intermediate density area</v>
      </c>
      <c r="D1243" s="216"/>
      <c r="E1243" s="216"/>
      <c r="F1243" s="216"/>
      <c r="L1243" s="216">
        <v>41703</v>
      </c>
      <c r="M1243" s="216">
        <v>102</v>
      </c>
      <c r="N1243" s="216" t="str">
        <f t="shared" si="39"/>
        <v>Urban centres (intermediate)</v>
      </c>
      <c r="O1243" s="216" t="s">
        <v>283</v>
      </c>
      <c r="P1243" s="216" t="s">
        <v>284</v>
      </c>
      <c r="Q1243" s="216"/>
      <c r="R1243" s="216"/>
      <c r="S1243" s="216"/>
      <c r="T1243" s="216"/>
    </row>
    <row r="1244" spans="1:20">
      <c r="A1244" s="216">
        <v>41704</v>
      </c>
      <c r="B1244" s="216">
        <v>3</v>
      </c>
      <c r="C1244" s="216" t="str">
        <f t="shared" si="38"/>
        <v>Rural areas / thinly-populated area</v>
      </c>
      <c r="D1244" s="216"/>
      <c r="E1244" s="216"/>
      <c r="F1244" s="216"/>
      <c r="L1244" s="216">
        <v>41704</v>
      </c>
      <c r="M1244" s="216">
        <v>410</v>
      </c>
      <c r="N1244" s="216" t="str">
        <f t="shared" si="39"/>
        <v>Rural area (central)</v>
      </c>
      <c r="O1244" s="216"/>
      <c r="P1244" s="216"/>
      <c r="Q1244" s="216"/>
      <c r="R1244" s="216"/>
      <c r="S1244" s="216"/>
      <c r="T1244" s="216"/>
    </row>
    <row r="1245" spans="1:20">
      <c r="A1245" s="216">
        <v>41705</v>
      </c>
      <c r="B1245" s="216">
        <v>3</v>
      </c>
      <c r="C1245" s="216" t="str">
        <f t="shared" si="38"/>
        <v>Rural areas / thinly-populated area</v>
      </c>
      <c r="D1245" s="216"/>
      <c r="E1245" s="216"/>
      <c r="F1245" s="216"/>
      <c r="L1245" s="216">
        <v>41705</v>
      </c>
      <c r="M1245" s="216">
        <v>310</v>
      </c>
      <c r="N1245" s="216" t="str">
        <f t="shared" si="39"/>
        <v>Rural area surrounding centres (central)</v>
      </c>
      <c r="O1245" s="216"/>
      <c r="P1245" s="216"/>
      <c r="Q1245" s="216" t="s">
        <v>283</v>
      </c>
      <c r="R1245" s="216" t="s">
        <v>284</v>
      </c>
      <c r="S1245" s="216"/>
      <c r="T1245" s="216"/>
    </row>
    <row r="1246" spans="1:20">
      <c r="A1246" s="216">
        <v>41706</v>
      </c>
      <c r="B1246" s="216">
        <v>3</v>
      </c>
      <c r="C1246" s="216" t="str">
        <f t="shared" si="38"/>
        <v>Rural areas / thinly-populated area</v>
      </c>
      <c r="D1246" s="216"/>
      <c r="E1246" s="216"/>
      <c r="F1246" s="216"/>
      <c r="L1246" s="216">
        <v>41706</v>
      </c>
      <c r="M1246" s="216">
        <v>410</v>
      </c>
      <c r="N1246" s="216" t="str">
        <f t="shared" si="39"/>
        <v>Rural area (central)</v>
      </c>
      <c r="O1246" s="216"/>
      <c r="P1246" s="216"/>
      <c r="Q1246" s="216"/>
      <c r="R1246" s="216"/>
      <c r="S1246" s="216">
        <v>1</v>
      </c>
      <c r="T1246" s="216"/>
    </row>
    <row r="1247" spans="1:20">
      <c r="A1247" s="216">
        <v>41707</v>
      </c>
      <c r="B1247" s="216">
        <v>3</v>
      </c>
      <c r="C1247" s="216" t="str">
        <f t="shared" si="38"/>
        <v>Rural areas / thinly-populated area</v>
      </c>
      <c r="D1247" s="216"/>
      <c r="E1247" s="216"/>
      <c r="F1247" s="216"/>
      <c r="L1247" s="216">
        <v>41707</v>
      </c>
      <c r="M1247" s="216">
        <v>410</v>
      </c>
      <c r="N1247" s="216" t="str">
        <f t="shared" si="39"/>
        <v>Rural area (central)</v>
      </c>
      <c r="O1247" s="216"/>
      <c r="P1247" s="216"/>
      <c r="Q1247" s="216"/>
      <c r="R1247" s="216"/>
      <c r="S1247" s="216"/>
      <c r="T1247" s="216"/>
    </row>
    <row r="1248" spans="1:20">
      <c r="A1248" s="216">
        <v>41708</v>
      </c>
      <c r="B1248" s="216">
        <v>3</v>
      </c>
      <c r="C1248" s="216" t="str">
        <f t="shared" si="38"/>
        <v>Rural areas / thinly-populated area</v>
      </c>
      <c r="D1248" s="216"/>
      <c r="E1248" s="216"/>
      <c r="F1248" s="216"/>
      <c r="L1248" s="216">
        <v>41708</v>
      </c>
      <c r="M1248" s="216">
        <v>410</v>
      </c>
      <c r="N1248" s="216" t="str">
        <f t="shared" si="39"/>
        <v>Rural area (central)</v>
      </c>
      <c r="O1248" s="216"/>
      <c r="P1248" s="216"/>
      <c r="Q1248" s="216"/>
      <c r="R1248" s="216"/>
      <c r="S1248" s="216"/>
      <c r="T1248" s="216"/>
    </row>
    <row r="1249" spans="1:20">
      <c r="A1249" s="216">
        <v>41709</v>
      </c>
      <c r="B1249" s="216">
        <v>3</v>
      </c>
      <c r="C1249" s="216" t="str">
        <f t="shared" si="38"/>
        <v>Rural areas / thinly-populated area</v>
      </c>
      <c r="D1249" s="216"/>
      <c r="E1249" s="216"/>
      <c r="F1249" s="216"/>
      <c r="L1249" s="216">
        <v>41709</v>
      </c>
      <c r="M1249" s="216">
        <v>410</v>
      </c>
      <c r="N1249" s="216" t="str">
        <f t="shared" si="39"/>
        <v>Rural area (central)</v>
      </c>
      <c r="O1249" s="216"/>
      <c r="P1249" s="216"/>
      <c r="Q1249" s="216"/>
      <c r="R1249" s="216"/>
      <c r="S1249" s="216"/>
      <c r="T1249" s="216"/>
    </row>
    <row r="1250" spans="1:20">
      <c r="A1250" s="216">
        <v>41710</v>
      </c>
      <c r="B1250" s="216">
        <v>3</v>
      </c>
      <c r="C1250" s="216" t="str">
        <f t="shared" si="38"/>
        <v>Rural areas / thinly-populated area</v>
      </c>
      <c r="D1250" s="216"/>
      <c r="E1250" s="216"/>
      <c r="F1250" s="216"/>
      <c r="L1250" s="216">
        <v>41710</v>
      </c>
      <c r="M1250" s="216">
        <v>410</v>
      </c>
      <c r="N1250" s="216" t="str">
        <f t="shared" si="39"/>
        <v>Rural area (central)</v>
      </c>
      <c r="O1250" s="216"/>
      <c r="P1250" s="216"/>
      <c r="Q1250" s="216"/>
      <c r="R1250" s="216"/>
      <c r="S1250" s="216"/>
      <c r="T1250" s="216"/>
    </row>
    <row r="1251" spans="1:20">
      <c r="A1251" s="216">
        <v>41711</v>
      </c>
      <c r="B1251" s="216">
        <v>3</v>
      </c>
      <c r="C1251" s="216" t="str">
        <f t="shared" si="38"/>
        <v>Rural areas / thinly-populated area</v>
      </c>
      <c r="D1251" s="216"/>
      <c r="E1251" s="216"/>
      <c r="F1251" s="216"/>
      <c r="L1251" s="216">
        <v>41711</v>
      </c>
      <c r="M1251" s="216">
        <v>310</v>
      </c>
      <c r="N1251" s="216" t="str">
        <f t="shared" si="39"/>
        <v>Rural area surrounding centres (central)</v>
      </c>
      <c r="O1251" s="216"/>
      <c r="P1251" s="216"/>
      <c r="Q1251" s="216" t="s">
        <v>283</v>
      </c>
      <c r="R1251" s="216" t="s">
        <v>284</v>
      </c>
      <c r="S1251" s="216"/>
      <c r="T1251" s="216"/>
    </row>
    <row r="1252" spans="1:20">
      <c r="A1252" s="216">
        <v>41712</v>
      </c>
      <c r="B1252" s="216">
        <v>3</v>
      </c>
      <c r="C1252" s="216" t="str">
        <f t="shared" si="38"/>
        <v>Rural areas / thinly-populated area</v>
      </c>
      <c r="D1252" s="216"/>
      <c r="E1252" s="216"/>
      <c r="F1252" s="216"/>
      <c r="L1252" s="216">
        <v>41712</v>
      </c>
      <c r="M1252" s="216">
        <v>410</v>
      </c>
      <c r="N1252" s="216" t="str">
        <f t="shared" si="39"/>
        <v>Rural area (central)</v>
      </c>
      <c r="O1252" s="216"/>
      <c r="P1252" s="216"/>
      <c r="Q1252" s="216"/>
      <c r="R1252" s="216"/>
      <c r="S1252" s="216"/>
      <c r="T1252" s="216"/>
    </row>
    <row r="1253" spans="1:20">
      <c r="A1253" s="216">
        <v>41713</v>
      </c>
      <c r="B1253" s="216">
        <v>2</v>
      </c>
      <c r="C1253" s="216" t="str">
        <f t="shared" si="38"/>
        <v>Towns and suburbs / intermediate density area</v>
      </c>
      <c r="D1253" s="216"/>
      <c r="E1253" s="216"/>
      <c r="F1253" s="216"/>
      <c r="L1253" s="216">
        <v>41713</v>
      </c>
      <c r="M1253" s="216">
        <v>102</v>
      </c>
      <c r="N1253" s="216" t="str">
        <f t="shared" si="39"/>
        <v>Urban centres (intermediate)</v>
      </c>
      <c r="O1253" s="216" t="s">
        <v>283</v>
      </c>
      <c r="P1253" s="216" t="s">
        <v>284</v>
      </c>
      <c r="Q1253" s="216"/>
      <c r="R1253" s="216"/>
      <c r="S1253" s="216"/>
      <c r="T1253" s="216"/>
    </row>
    <row r="1254" spans="1:20">
      <c r="A1254" s="216">
        <v>41714</v>
      </c>
      <c r="B1254" s="216">
        <v>3</v>
      </c>
      <c r="C1254" s="216" t="str">
        <f t="shared" si="38"/>
        <v>Rural areas / thinly-populated area</v>
      </c>
      <c r="D1254" s="216"/>
      <c r="E1254" s="216"/>
      <c r="F1254" s="216"/>
      <c r="L1254" s="216">
        <v>41714</v>
      </c>
      <c r="M1254" s="216">
        <v>310</v>
      </c>
      <c r="N1254" s="216" t="str">
        <f t="shared" si="39"/>
        <v>Rural area surrounding centres (central)</v>
      </c>
      <c r="O1254" s="216"/>
      <c r="P1254" s="216"/>
      <c r="Q1254" s="216" t="s">
        <v>283</v>
      </c>
      <c r="R1254" s="216" t="s">
        <v>284</v>
      </c>
      <c r="S1254" s="216"/>
      <c r="T1254" s="216"/>
    </row>
    <row r="1255" spans="1:20">
      <c r="A1255" s="216">
        <v>41715</v>
      </c>
      <c r="B1255" s="216">
        <v>2</v>
      </c>
      <c r="C1255" s="216" t="str">
        <f t="shared" si="38"/>
        <v>Towns and suburbs / intermediate density area</v>
      </c>
      <c r="D1255" s="216"/>
      <c r="E1255" s="216"/>
      <c r="F1255" s="216"/>
      <c r="L1255" s="216">
        <v>41715</v>
      </c>
      <c r="M1255" s="216">
        <v>410</v>
      </c>
      <c r="N1255" s="216" t="str">
        <f t="shared" si="39"/>
        <v>Rural area (central)</v>
      </c>
      <c r="O1255" s="216"/>
      <c r="P1255" s="216"/>
      <c r="Q1255" s="216"/>
      <c r="R1255" s="216"/>
      <c r="S1255" s="216"/>
      <c r="T1255" s="216"/>
    </row>
    <row r="1256" spans="1:20">
      <c r="A1256" s="216">
        <v>41716</v>
      </c>
      <c r="B1256" s="216">
        <v>3</v>
      </c>
      <c r="C1256" s="216" t="str">
        <f t="shared" si="38"/>
        <v>Rural areas / thinly-populated area</v>
      </c>
      <c r="D1256" s="216"/>
      <c r="E1256" s="216"/>
      <c r="F1256" s="216"/>
      <c r="L1256" s="216">
        <v>41716</v>
      </c>
      <c r="M1256" s="216">
        <v>410</v>
      </c>
      <c r="N1256" s="216" t="str">
        <f t="shared" si="39"/>
        <v>Rural area (central)</v>
      </c>
      <c r="O1256" s="216"/>
      <c r="P1256" s="216"/>
      <c r="Q1256" s="216"/>
      <c r="R1256" s="216"/>
      <c r="S1256" s="216"/>
      <c r="T1256" s="216"/>
    </row>
    <row r="1257" spans="1:20">
      <c r="A1257" s="216">
        <v>41717</v>
      </c>
      <c r="B1257" s="216">
        <v>3</v>
      </c>
      <c r="C1257" s="216" t="str">
        <f t="shared" si="38"/>
        <v>Rural areas / thinly-populated area</v>
      </c>
      <c r="D1257" s="216"/>
      <c r="E1257" s="216"/>
      <c r="F1257" s="216"/>
      <c r="L1257" s="216">
        <v>41717</v>
      </c>
      <c r="M1257" s="216">
        <v>410</v>
      </c>
      <c r="N1257" s="216" t="str">
        <f t="shared" si="39"/>
        <v>Rural area (central)</v>
      </c>
      <c r="O1257" s="216"/>
      <c r="P1257" s="216"/>
      <c r="Q1257" s="216"/>
      <c r="R1257" s="216"/>
      <c r="S1257" s="216"/>
      <c r="T1257" s="216"/>
    </row>
    <row r="1258" spans="1:20">
      <c r="A1258" s="216">
        <v>41718</v>
      </c>
      <c r="B1258" s="216">
        <v>3</v>
      </c>
      <c r="C1258" s="216" t="str">
        <f t="shared" si="38"/>
        <v>Rural areas / thinly-populated area</v>
      </c>
      <c r="D1258" s="216"/>
      <c r="E1258" s="216"/>
      <c r="F1258" s="216"/>
      <c r="L1258" s="216">
        <v>41718</v>
      </c>
      <c r="M1258" s="216">
        <v>410</v>
      </c>
      <c r="N1258" s="216" t="str">
        <f t="shared" si="39"/>
        <v>Rural area (central)</v>
      </c>
      <c r="O1258" s="216"/>
      <c r="P1258" s="216"/>
      <c r="Q1258" s="216"/>
      <c r="R1258" s="216"/>
      <c r="S1258" s="216">
        <v>1</v>
      </c>
      <c r="T1258" s="216"/>
    </row>
    <row r="1259" spans="1:20">
      <c r="A1259" s="216">
        <v>41719</v>
      </c>
      <c r="B1259" s="216">
        <v>3</v>
      </c>
      <c r="C1259" s="216" t="str">
        <f t="shared" si="38"/>
        <v>Rural areas / thinly-populated area</v>
      </c>
      <c r="D1259" s="216"/>
      <c r="E1259" s="216"/>
      <c r="F1259" s="216"/>
      <c r="L1259" s="216">
        <v>41719</v>
      </c>
      <c r="M1259" s="216">
        <v>410</v>
      </c>
      <c r="N1259" s="216" t="str">
        <f t="shared" si="39"/>
        <v>Rural area (central)</v>
      </c>
      <c r="O1259" s="216"/>
      <c r="P1259" s="216"/>
      <c r="Q1259" s="216"/>
      <c r="R1259" s="216"/>
      <c r="S1259" s="216"/>
      <c r="T1259" s="216"/>
    </row>
    <row r="1260" spans="1:20">
      <c r="A1260" s="216">
        <v>41720</v>
      </c>
      <c r="B1260" s="216">
        <v>2</v>
      </c>
      <c r="C1260" s="216" t="str">
        <f t="shared" si="38"/>
        <v>Towns and suburbs / intermediate density area</v>
      </c>
      <c r="D1260" s="216"/>
      <c r="E1260" s="216"/>
      <c r="F1260" s="216"/>
      <c r="L1260" s="216">
        <v>41720</v>
      </c>
      <c r="M1260" s="216">
        <v>410</v>
      </c>
      <c r="N1260" s="216" t="str">
        <f t="shared" si="39"/>
        <v>Rural area (central)</v>
      </c>
      <c r="O1260" s="216"/>
      <c r="P1260" s="216"/>
      <c r="Q1260" s="216"/>
      <c r="R1260" s="216"/>
      <c r="S1260" s="216"/>
      <c r="T1260" s="216"/>
    </row>
    <row r="1261" spans="1:20">
      <c r="A1261" s="216">
        <v>41721</v>
      </c>
      <c r="B1261" s="216">
        <v>3</v>
      </c>
      <c r="C1261" s="216" t="str">
        <f t="shared" si="38"/>
        <v>Rural areas / thinly-populated area</v>
      </c>
      <c r="D1261" s="216"/>
      <c r="E1261" s="216"/>
      <c r="F1261" s="216"/>
      <c r="L1261" s="216">
        <v>41721</v>
      </c>
      <c r="M1261" s="216">
        <v>410</v>
      </c>
      <c r="N1261" s="216" t="str">
        <f t="shared" si="39"/>
        <v>Rural area (central)</v>
      </c>
      <c r="O1261" s="216"/>
      <c r="P1261" s="216"/>
      <c r="Q1261" s="216"/>
      <c r="R1261" s="216"/>
      <c r="S1261" s="216"/>
      <c r="T1261" s="216"/>
    </row>
    <row r="1262" spans="1:20">
      <c r="A1262" s="216">
        <v>41722</v>
      </c>
      <c r="B1262" s="216">
        <v>3</v>
      </c>
      <c r="C1262" s="216" t="str">
        <f t="shared" si="38"/>
        <v>Rural areas / thinly-populated area</v>
      </c>
      <c r="D1262" s="216"/>
      <c r="E1262" s="216"/>
      <c r="F1262" s="216"/>
      <c r="L1262" s="216">
        <v>41722</v>
      </c>
      <c r="M1262" s="216">
        <v>310</v>
      </c>
      <c r="N1262" s="216" t="str">
        <f t="shared" si="39"/>
        <v>Rural area surrounding centres (central)</v>
      </c>
      <c r="O1262" s="216"/>
      <c r="P1262" s="216"/>
      <c r="Q1262" s="216" t="s">
        <v>283</v>
      </c>
      <c r="R1262" s="216" t="s">
        <v>284</v>
      </c>
      <c r="S1262" s="216"/>
      <c r="T1262" s="216"/>
    </row>
    <row r="1263" spans="1:20">
      <c r="A1263" s="216">
        <v>41723</v>
      </c>
      <c r="B1263" s="216">
        <v>3</v>
      </c>
      <c r="C1263" s="216" t="str">
        <f t="shared" si="38"/>
        <v>Rural areas / thinly-populated area</v>
      </c>
      <c r="D1263" s="216"/>
      <c r="E1263" s="216"/>
      <c r="F1263" s="216"/>
      <c r="L1263" s="216">
        <v>41723</v>
      </c>
      <c r="M1263" s="216">
        <v>410</v>
      </c>
      <c r="N1263" s="216" t="str">
        <f t="shared" si="39"/>
        <v>Rural area (central)</v>
      </c>
      <c r="O1263" s="216"/>
      <c r="P1263" s="216"/>
      <c r="Q1263" s="216"/>
      <c r="R1263" s="216"/>
      <c r="S1263" s="216"/>
      <c r="T1263" s="216"/>
    </row>
    <row r="1264" spans="1:20">
      <c r="A1264" s="216">
        <v>41724</v>
      </c>
      <c r="B1264" s="216">
        <v>3</v>
      </c>
      <c r="C1264" s="216" t="str">
        <f t="shared" si="38"/>
        <v>Rural areas / thinly-populated area</v>
      </c>
      <c r="D1264" s="216"/>
      <c r="E1264" s="216"/>
      <c r="F1264" s="216"/>
      <c r="L1264" s="216">
        <v>41724</v>
      </c>
      <c r="M1264" s="216">
        <v>310</v>
      </c>
      <c r="N1264" s="216" t="str">
        <f t="shared" si="39"/>
        <v>Rural area surrounding centres (central)</v>
      </c>
      <c r="O1264" s="216"/>
      <c r="P1264" s="216"/>
      <c r="Q1264" s="216" t="s">
        <v>283</v>
      </c>
      <c r="R1264" s="216" t="s">
        <v>284</v>
      </c>
      <c r="S1264" s="216"/>
      <c r="T1264" s="216"/>
    </row>
    <row r="1265" spans="1:20">
      <c r="A1265" s="216">
        <v>41725</v>
      </c>
      <c r="B1265" s="216">
        <v>3</v>
      </c>
      <c r="C1265" s="216" t="str">
        <f t="shared" si="38"/>
        <v>Rural areas / thinly-populated area</v>
      </c>
      <c r="D1265" s="216"/>
      <c r="E1265" s="216"/>
      <c r="F1265" s="216"/>
      <c r="L1265" s="216">
        <v>41725</v>
      </c>
      <c r="M1265" s="216">
        <v>410</v>
      </c>
      <c r="N1265" s="216" t="str">
        <f t="shared" si="39"/>
        <v>Rural area (central)</v>
      </c>
      <c r="O1265" s="216"/>
      <c r="P1265" s="216"/>
      <c r="Q1265" s="216"/>
      <c r="R1265" s="216"/>
      <c r="S1265" s="216"/>
      <c r="T1265" s="216"/>
    </row>
    <row r="1266" spans="1:20">
      <c r="A1266" s="216">
        <v>41726</v>
      </c>
      <c r="B1266" s="216">
        <v>3</v>
      </c>
      <c r="C1266" s="216" t="str">
        <f t="shared" si="38"/>
        <v>Rural areas / thinly-populated area</v>
      </c>
      <c r="D1266" s="216"/>
      <c r="E1266" s="216"/>
      <c r="F1266" s="216"/>
      <c r="L1266" s="216">
        <v>41726</v>
      </c>
      <c r="M1266" s="216">
        <v>410</v>
      </c>
      <c r="N1266" s="216" t="str">
        <f t="shared" si="39"/>
        <v>Rural area (central)</v>
      </c>
      <c r="O1266" s="216"/>
      <c r="P1266" s="216"/>
      <c r="Q1266" s="216"/>
      <c r="R1266" s="216"/>
      <c r="S1266" s="216"/>
      <c r="T1266" s="216"/>
    </row>
    <row r="1267" spans="1:20">
      <c r="A1267" s="216">
        <v>41727</v>
      </c>
      <c r="B1267" s="216">
        <v>3</v>
      </c>
      <c r="C1267" s="216" t="str">
        <f t="shared" si="38"/>
        <v>Rural areas / thinly-populated area</v>
      </c>
      <c r="D1267" s="216"/>
      <c r="E1267" s="216"/>
      <c r="F1267" s="216"/>
      <c r="L1267" s="216">
        <v>41727</v>
      </c>
      <c r="M1267" s="216">
        <v>310</v>
      </c>
      <c r="N1267" s="216" t="str">
        <f t="shared" si="39"/>
        <v>Rural area surrounding centres (central)</v>
      </c>
      <c r="O1267" s="216"/>
      <c r="P1267" s="216"/>
      <c r="Q1267" s="216" t="s">
        <v>283</v>
      </c>
      <c r="R1267" s="216" t="s">
        <v>284</v>
      </c>
      <c r="S1267" s="216"/>
      <c r="T1267" s="216"/>
    </row>
    <row r="1268" spans="1:20">
      <c r="A1268" s="216">
        <v>41728</v>
      </c>
      <c r="B1268" s="216">
        <v>3</v>
      </c>
      <c r="C1268" s="216" t="str">
        <f t="shared" si="38"/>
        <v>Rural areas / thinly-populated area</v>
      </c>
      <c r="D1268" s="216"/>
      <c r="E1268" s="216"/>
      <c r="F1268" s="216"/>
      <c r="L1268" s="216">
        <v>41728</v>
      </c>
      <c r="M1268" s="216">
        <v>310</v>
      </c>
      <c r="N1268" s="216" t="str">
        <f t="shared" si="39"/>
        <v>Rural area surrounding centres (central)</v>
      </c>
      <c r="O1268" s="216"/>
      <c r="P1268" s="216"/>
      <c r="Q1268" s="216" t="s">
        <v>283</v>
      </c>
      <c r="R1268" s="216" t="s">
        <v>284</v>
      </c>
      <c r="S1268" s="216"/>
      <c r="T1268" s="216"/>
    </row>
    <row r="1269" spans="1:20">
      <c r="A1269" s="216">
        <v>41729</v>
      </c>
      <c r="B1269" s="216">
        <v>3</v>
      </c>
      <c r="C1269" s="216" t="str">
        <f t="shared" si="38"/>
        <v>Rural areas / thinly-populated area</v>
      </c>
      <c r="D1269" s="216"/>
      <c r="E1269" s="216"/>
      <c r="F1269" s="216"/>
      <c r="L1269" s="216">
        <v>41729</v>
      </c>
      <c r="M1269" s="216">
        <v>410</v>
      </c>
      <c r="N1269" s="216" t="str">
        <f t="shared" si="39"/>
        <v>Rural area (central)</v>
      </c>
      <c r="O1269" s="216"/>
      <c r="P1269" s="216"/>
      <c r="Q1269" s="216"/>
      <c r="R1269" s="216"/>
      <c r="S1269" s="216"/>
      <c r="T1269" s="216"/>
    </row>
    <row r="1270" spans="1:20">
      <c r="A1270" s="216">
        <v>41730</v>
      </c>
      <c r="B1270" s="216">
        <v>2</v>
      </c>
      <c r="C1270" s="216" t="str">
        <f t="shared" si="38"/>
        <v>Towns and suburbs / intermediate density area</v>
      </c>
      <c r="D1270" s="216"/>
      <c r="E1270" s="216"/>
      <c r="F1270" s="216"/>
      <c r="L1270" s="216">
        <v>41730</v>
      </c>
      <c r="M1270" s="216">
        <v>310</v>
      </c>
      <c r="N1270" s="216" t="str">
        <f t="shared" si="39"/>
        <v>Rural area surrounding centres (central)</v>
      </c>
      <c r="O1270" s="216"/>
      <c r="P1270" s="216"/>
      <c r="Q1270" s="216" t="s">
        <v>283</v>
      </c>
      <c r="R1270" s="216" t="s">
        <v>284</v>
      </c>
      <c r="S1270" s="216"/>
      <c r="T1270" s="216"/>
    </row>
    <row r="1271" spans="1:20">
      <c r="A1271" s="216">
        <v>41731</v>
      </c>
      <c r="B1271" s="216">
        <v>2</v>
      </c>
      <c r="C1271" s="216" t="str">
        <f t="shared" si="38"/>
        <v>Towns and suburbs / intermediate density area</v>
      </c>
      <c r="D1271" s="216"/>
      <c r="E1271" s="216"/>
      <c r="F1271" s="216"/>
      <c r="L1271" s="216">
        <v>41731</v>
      </c>
      <c r="M1271" s="216">
        <v>102</v>
      </c>
      <c r="N1271" s="216" t="str">
        <f t="shared" si="39"/>
        <v>Urban centres (intermediate)</v>
      </c>
      <c r="O1271" s="216" t="s">
        <v>283</v>
      </c>
      <c r="P1271" s="216" t="s">
        <v>284</v>
      </c>
      <c r="Q1271" s="216"/>
      <c r="R1271" s="216"/>
      <c r="S1271" s="216"/>
      <c r="T1271" s="216"/>
    </row>
    <row r="1272" spans="1:20">
      <c r="A1272" s="216">
        <v>41732</v>
      </c>
      <c r="B1272" s="216">
        <v>2</v>
      </c>
      <c r="C1272" s="216" t="str">
        <f t="shared" si="38"/>
        <v>Towns and suburbs / intermediate density area</v>
      </c>
      <c r="D1272" s="216"/>
      <c r="E1272" s="216"/>
      <c r="F1272" s="216"/>
      <c r="L1272" s="216">
        <v>41732</v>
      </c>
      <c r="M1272" s="216">
        <v>410</v>
      </c>
      <c r="N1272" s="216" t="str">
        <f t="shared" si="39"/>
        <v>Rural area (central)</v>
      </c>
      <c r="O1272" s="216"/>
      <c r="P1272" s="216"/>
      <c r="Q1272" s="216"/>
      <c r="R1272" s="216"/>
      <c r="S1272" s="216"/>
      <c r="T1272" s="216"/>
    </row>
    <row r="1273" spans="1:20">
      <c r="A1273" s="216">
        <v>41733</v>
      </c>
      <c r="B1273" s="216">
        <v>3</v>
      </c>
      <c r="C1273" s="216" t="str">
        <f t="shared" si="38"/>
        <v>Rural areas / thinly-populated area</v>
      </c>
      <c r="D1273" s="216"/>
      <c r="E1273" s="216"/>
      <c r="F1273" s="216"/>
      <c r="L1273" s="216">
        <v>41733</v>
      </c>
      <c r="M1273" s="216">
        <v>410</v>
      </c>
      <c r="N1273" s="216" t="str">
        <f t="shared" si="39"/>
        <v>Rural area (central)</v>
      </c>
      <c r="O1273" s="216"/>
      <c r="P1273" s="216"/>
      <c r="Q1273" s="216"/>
      <c r="R1273" s="216"/>
      <c r="S1273" s="216"/>
      <c r="T1273" s="216"/>
    </row>
    <row r="1274" spans="1:20">
      <c r="A1274" s="216">
        <v>41734</v>
      </c>
      <c r="B1274" s="216">
        <v>3</v>
      </c>
      <c r="C1274" s="216" t="str">
        <f t="shared" si="38"/>
        <v>Rural areas / thinly-populated area</v>
      </c>
      <c r="D1274" s="216"/>
      <c r="E1274" s="216"/>
      <c r="F1274" s="216"/>
      <c r="L1274" s="216">
        <v>41734</v>
      </c>
      <c r="M1274" s="216">
        <v>410</v>
      </c>
      <c r="N1274" s="216" t="str">
        <f t="shared" si="39"/>
        <v>Rural area (central)</v>
      </c>
      <c r="O1274" s="216"/>
      <c r="P1274" s="216"/>
      <c r="Q1274" s="216"/>
      <c r="R1274" s="216"/>
      <c r="S1274" s="216"/>
      <c r="T1274" s="216"/>
    </row>
    <row r="1275" spans="1:20">
      <c r="A1275" s="216">
        <v>41735</v>
      </c>
      <c r="B1275" s="216">
        <v>3</v>
      </c>
      <c r="C1275" s="216" t="str">
        <f t="shared" si="38"/>
        <v>Rural areas / thinly-populated area</v>
      </c>
      <c r="D1275" s="216"/>
      <c r="E1275" s="216"/>
      <c r="F1275" s="216"/>
      <c r="L1275" s="216">
        <v>41735</v>
      </c>
      <c r="M1275" s="216">
        <v>410</v>
      </c>
      <c r="N1275" s="216" t="str">
        <f t="shared" si="39"/>
        <v>Rural area (central)</v>
      </c>
      <c r="O1275" s="216"/>
      <c r="P1275" s="216"/>
      <c r="Q1275" s="216"/>
      <c r="R1275" s="216"/>
      <c r="S1275" s="216">
        <v>1</v>
      </c>
      <c r="T1275" s="216"/>
    </row>
    <row r="1276" spans="1:20">
      <c r="A1276" s="216">
        <v>41736</v>
      </c>
      <c r="B1276" s="216">
        <v>3</v>
      </c>
      <c r="C1276" s="216" t="str">
        <f t="shared" si="38"/>
        <v>Rural areas / thinly-populated area</v>
      </c>
      <c r="D1276" s="216"/>
      <c r="E1276" s="216"/>
      <c r="F1276" s="216"/>
      <c r="L1276" s="216">
        <v>41736</v>
      </c>
      <c r="M1276" s="216">
        <v>410</v>
      </c>
      <c r="N1276" s="216" t="str">
        <f t="shared" si="39"/>
        <v>Rural area (central)</v>
      </c>
      <c r="O1276" s="216"/>
      <c r="P1276" s="216"/>
      <c r="Q1276" s="216"/>
      <c r="R1276" s="216"/>
      <c r="S1276" s="216"/>
      <c r="T1276" s="216"/>
    </row>
    <row r="1277" spans="1:20">
      <c r="A1277" s="216">
        <v>41737</v>
      </c>
      <c r="B1277" s="216">
        <v>2</v>
      </c>
      <c r="C1277" s="216" t="str">
        <f t="shared" si="38"/>
        <v>Towns and suburbs / intermediate density area</v>
      </c>
      <c r="D1277" s="216"/>
      <c r="E1277" s="216"/>
      <c r="F1277" s="216"/>
      <c r="L1277" s="216">
        <v>41737</v>
      </c>
      <c r="M1277" s="216">
        <v>102</v>
      </c>
      <c r="N1277" s="216" t="str">
        <f t="shared" si="39"/>
        <v>Urban centres (intermediate)</v>
      </c>
      <c r="O1277" s="216" t="s">
        <v>283</v>
      </c>
      <c r="P1277" s="216" t="s">
        <v>284</v>
      </c>
      <c r="Q1277" s="216"/>
      <c r="R1277" s="216"/>
      <c r="S1277" s="216"/>
      <c r="T1277" s="216"/>
    </row>
    <row r="1278" spans="1:20">
      <c r="A1278" s="216">
        <v>41738</v>
      </c>
      <c r="B1278" s="216">
        <v>2</v>
      </c>
      <c r="C1278" s="216" t="str">
        <f t="shared" si="38"/>
        <v>Towns and suburbs / intermediate density area</v>
      </c>
      <c r="D1278" s="216"/>
      <c r="E1278" s="216"/>
      <c r="F1278" s="216"/>
      <c r="L1278" s="216">
        <v>41738</v>
      </c>
      <c r="M1278" s="216">
        <v>410</v>
      </c>
      <c r="N1278" s="216" t="str">
        <f t="shared" si="39"/>
        <v>Rural area (central)</v>
      </c>
      <c r="O1278" s="216"/>
      <c r="P1278" s="216"/>
      <c r="Q1278" s="216"/>
      <c r="R1278" s="216"/>
      <c r="S1278" s="216"/>
      <c r="T1278" s="216"/>
    </row>
    <row r="1279" spans="1:20">
      <c r="A1279" s="216">
        <v>41739</v>
      </c>
      <c r="B1279" s="216">
        <v>2</v>
      </c>
      <c r="C1279" s="216" t="str">
        <f t="shared" si="38"/>
        <v>Towns and suburbs / intermediate density area</v>
      </c>
      <c r="D1279" s="216"/>
      <c r="E1279" s="216"/>
      <c r="F1279" s="216"/>
      <c r="L1279" s="216">
        <v>41739</v>
      </c>
      <c r="M1279" s="216">
        <v>102</v>
      </c>
      <c r="N1279" s="216" t="str">
        <f t="shared" si="39"/>
        <v>Urban centres (intermediate)</v>
      </c>
      <c r="O1279" s="216" t="s">
        <v>283</v>
      </c>
      <c r="P1279" s="216" t="s">
        <v>284</v>
      </c>
      <c r="Q1279" s="216"/>
      <c r="R1279" s="216"/>
      <c r="S1279" s="216"/>
      <c r="T1279" s="216"/>
    </row>
    <row r="1280" spans="1:20">
      <c r="A1280" s="216">
        <v>41740</v>
      </c>
      <c r="B1280" s="216">
        <v>3</v>
      </c>
      <c r="C1280" s="216" t="str">
        <f t="shared" si="38"/>
        <v>Rural areas / thinly-populated area</v>
      </c>
      <c r="D1280" s="216"/>
      <c r="E1280" s="216"/>
      <c r="F1280" s="216"/>
      <c r="L1280" s="216">
        <v>41740</v>
      </c>
      <c r="M1280" s="216">
        <v>410</v>
      </c>
      <c r="N1280" s="216" t="str">
        <f t="shared" si="39"/>
        <v>Rural area (central)</v>
      </c>
      <c r="O1280" s="216"/>
      <c r="P1280" s="216"/>
      <c r="Q1280" s="216"/>
      <c r="R1280" s="216"/>
      <c r="S1280" s="216">
        <v>1</v>
      </c>
      <c r="T1280" s="216"/>
    </row>
    <row r="1281" spans="1:20">
      <c r="A1281" s="216">
        <v>41741</v>
      </c>
      <c r="B1281" s="216">
        <v>3</v>
      </c>
      <c r="C1281" s="216" t="str">
        <f t="shared" si="38"/>
        <v>Rural areas / thinly-populated area</v>
      </c>
      <c r="D1281" s="216"/>
      <c r="E1281" s="216"/>
      <c r="F1281" s="216"/>
      <c r="L1281" s="216">
        <v>41741</v>
      </c>
      <c r="M1281" s="216">
        <v>410</v>
      </c>
      <c r="N1281" s="216" t="str">
        <f t="shared" si="39"/>
        <v>Rural area (central)</v>
      </c>
      <c r="O1281" s="216"/>
      <c r="P1281" s="216"/>
      <c r="Q1281" s="216"/>
      <c r="R1281" s="216"/>
      <c r="S1281" s="216"/>
      <c r="T1281" s="216"/>
    </row>
    <row r="1282" spans="1:20">
      <c r="A1282" s="216">
        <v>41742</v>
      </c>
      <c r="B1282" s="216">
        <v>3</v>
      </c>
      <c r="C1282" s="216" t="str">
        <f t="shared" si="38"/>
        <v>Rural areas / thinly-populated area</v>
      </c>
      <c r="D1282" s="216"/>
      <c r="E1282" s="216"/>
      <c r="F1282" s="216"/>
      <c r="L1282" s="216">
        <v>41742</v>
      </c>
      <c r="M1282" s="216">
        <v>410</v>
      </c>
      <c r="N1282" s="216" t="str">
        <f t="shared" si="39"/>
        <v>Rural area (central)</v>
      </c>
      <c r="O1282" s="216"/>
      <c r="P1282" s="216"/>
      <c r="Q1282" s="216"/>
      <c r="R1282" s="216"/>
      <c r="S1282" s="216"/>
      <c r="T1282" s="216"/>
    </row>
    <row r="1283" spans="1:20">
      <c r="A1283" s="216">
        <v>41743</v>
      </c>
      <c r="B1283" s="216">
        <v>2</v>
      </c>
      <c r="C1283" s="216" t="str">
        <f t="shared" si="38"/>
        <v>Towns and suburbs / intermediate density area</v>
      </c>
      <c r="D1283" s="216"/>
      <c r="E1283" s="216"/>
      <c r="F1283" s="216"/>
      <c r="L1283" s="216">
        <v>41743</v>
      </c>
      <c r="M1283" s="216">
        <v>102</v>
      </c>
      <c r="N1283" s="216" t="str">
        <f t="shared" si="39"/>
        <v>Urban centres (intermediate)</v>
      </c>
      <c r="O1283" s="216" t="s">
        <v>283</v>
      </c>
      <c r="P1283" s="216" t="s">
        <v>284</v>
      </c>
      <c r="Q1283" s="216"/>
      <c r="R1283" s="216"/>
      <c r="S1283" s="216"/>
      <c r="T1283" s="216"/>
    </row>
    <row r="1284" spans="1:20">
      <c r="A1284" s="216">
        <v>41744</v>
      </c>
      <c r="B1284" s="216">
        <v>3</v>
      </c>
      <c r="C1284" s="216" t="str">
        <f t="shared" ref="C1284:C1347" si="40">VLOOKUP(B1284,$F$3:$G$5,2)</f>
        <v>Rural areas / thinly-populated area</v>
      </c>
      <c r="D1284" s="216"/>
      <c r="E1284" s="216"/>
      <c r="F1284" s="216"/>
      <c r="L1284" s="216">
        <v>41744</v>
      </c>
      <c r="M1284" s="216">
        <v>310</v>
      </c>
      <c r="N1284" s="216" t="str">
        <f t="shared" ref="N1284:N1347" si="41">VLOOKUP(M1284,$U$3:$V$13,2)</f>
        <v>Rural area surrounding centres (central)</v>
      </c>
      <c r="O1284" s="216"/>
      <c r="P1284" s="216"/>
      <c r="Q1284" s="216" t="s">
        <v>283</v>
      </c>
      <c r="R1284" s="216" t="s">
        <v>284</v>
      </c>
      <c r="S1284" s="216"/>
      <c r="T1284" s="216"/>
    </row>
    <row r="1285" spans="1:20">
      <c r="A1285" s="216">
        <v>41745</v>
      </c>
      <c r="B1285" s="216">
        <v>3</v>
      </c>
      <c r="C1285" s="216" t="str">
        <f t="shared" si="40"/>
        <v>Rural areas / thinly-populated area</v>
      </c>
      <c r="D1285" s="216"/>
      <c r="E1285" s="216"/>
      <c r="F1285" s="216"/>
      <c r="L1285" s="216">
        <v>41745</v>
      </c>
      <c r="M1285" s="216">
        <v>410</v>
      </c>
      <c r="N1285" s="216" t="str">
        <f t="shared" si="41"/>
        <v>Rural area (central)</v>
      </c>
      <c r="O1285" s="216"/>
      <c r="P1285" s="216"/>
      <c r="Q1285" s="216"/>
      <c r="R1285" s="216"/>
      <c r="S1285" s="216">
        <v>1</v>
      </c>
      <c r="T1285" s="216"/>
    </row>
    <row r="1286" spans="1:20">
      <c r="A1286" s="216">
        <v>41746</v>
      </c>
      <c r="B1286" s="216">
        <v>2</v>
      </c>
      <c r="C1286" s="216" t="str">
        <f t="shared" si="40"/>
        <v>Towns and suburbs / intermediate density area</v>
      </c>
      <c r="D1286" s="216"/>
      <c r="E1286" s="216"/>
      <c r="F1286" s="216"/>
      <c r="L1286" s="216">
        <v>41746</v>
      </c>
      <c r="M1286" s="216">
        <v>102</v>
      </c>
      <c r="N1286" s="216" t="str">
        <f t="shared" si="41"/>
        <v>Urban centres (intermediate)</v>
      </c>
      <c r="O1286" s="216" t="s">
        <v>283</v>
      </c>
      <c r="P1286" s="216" t="s">
        <v>284</v>
      </c>
      <c r="Q1286" s="216"/>
      <c r="R1286" s="216"/>
      <c r="S1286" s="216"/>
      <c r="T1286" s="216"/>
    </row>
    <row r="1287" spans="1:20">
      <c r="A1287" s="216">
        <v>41747</v>
      </c>
      <c r="B1287" s="216">
        <v>3</v>
      </c>
      <c r="C1287" s="216" t="str">
        <f t="shared" si="40"/>
        <v>Rural areas / thinly-populated area</v>
      </c>
      <c r="D1287" s="216"/>
      <c r="E1287" s="216"/>
      <c r="F1287" s="216"/>
      <c r="L1287" s="216">
        <v>41747</v>
      </c>
      <c r="M1287" s="216">
        <v>410</v>
      </c>
      <c r="N1287" s="216" t="str">
        <f t="shared" si="41"/>
        <v>Rural area (central)</v>
      </c>
      <c r="O1287" s="216"/>
      <c r="P1287" s="216"/>
      <c r="Q1287" s="216"/>
      <c r="R1287" s="216"/>
      <c r="S1287" s="216"/>
      <c r="T1287" s="216"/>
    </row>
    <row r="1288" spans="1:20">
      <c r="A1288" s="216">
        <v>41748</v>
      </c>
      <c r="B1288" s="216">
        <v>3</v>
      </c>
      <c r="C1288" s="216" t="str">
        <f t="shared" si="40"/>
        <v>Rural areas / thinly-populated area</v>
      </c>
      <c r="D1288" s="216"/>
      <c r="E1288" s="216"/>
      <c r="F1288" s="216"/>
      <c r="L1288" s="216">
        <v>41748</v>
      </c>
      <c r="M1288" s="216">
        <v>410</v>
      </c>
      <c r="N1288" s="216" t="str">
        <f t="shared" si="41"/>
        <v>Rural area (central)</v>
      </c>
      <c r="O1288" s="216"/>
      <c r="P1288" s="216"/>
      <c r="Q1288" s="216"/>
      <c r="R1288" s="216"/>
      <c r="S1288" s="216"/>
      <c r="T1288" s="216"/>
    </row>
    <row r="1289" spans="1:20">
      <c r="A1289" s="216">
        <v>41749</v>
      </c>
      <c r="B1289" s="216">
        <v>3</v>
      </c>
      <c r="C1289" s="216" t="str">
        <f t="shared" si="40"/>
        <v>Rural areas / thinly-populated area</v>
      </c>
      <c r="D1289" s="216"/>
      <c r="E1289" s="216"/>
      <c r="F1289" s="216"/>
      <c r="L1289" s="216">
        <v>41749</v>
      </c>
      <c r="M1289" s="216">
        <v>310</v>
      </c>
      <c r="N1289" s="216" t="str">
        <f t="shared" si="41"/>
        <v>Rural area surrounding centres (central)</v>
      </c>
      <c r="O1289" s="216"/>
      <c r="P1289" s="216"/>
      <c r="Q1289" s="216" t="s">
        <v>283</v>
      </c>
      <c r="R1289" s="216" t="s">
        <v>284</v>
      </c>
      <c r="S1289" s="216">
        <v>1</v>
      </c>
      <c r="T1289" s="216"/>
    </row>
    <row r="1290" spans="1:20">
      <c r="A1290" s="216">
        <v>41750</v>
      </c>
      <c r="B1290" s="216">
        <v>3</v>
      </c>
      <c r="C1290" s="216" t="str">
        <f t="shared" si="40"/>
        <v>Rural areas / thinly-populated area</v>
      </c>
      <c r="D1290" s="216"/>
      <c r="E1290" s="216"/>
      <c r="F1290" s="216"/>
      <c r="L1290" s="216">
        <v>41750</v>
      </c>
      <c r="M1290" s="216">
        <v>410</v>
      </c>
      <c r="N1290" s="216" t="str">
        <f t="shared" si="41"/>
        <v>Rural area (central)</v>
      </c>
      <c r="O1290" s="216"/>
      <c r="P1290" s="216"/>
      <c r="Q1290" s="216"/>
      <c r="R1290" s="216"/>
      <c r="S1290" s="216"/>
      <c r="T1290" s="216"/>
    </row>
    <row r="1291" spans="1:20">
      <c r="A1291" s="216">
        <v>41751</v>
      </c>
      <c r="B1291" s="216">
        <v>3</v>
      </c>
      <c r="C1291" s="216" t="str">
        <f t="shared" si="40"/>
        <v>Rural areas / thinly-populated area</v>
      </c>
      <c r="D1291" s="216"/>
      <c r="E1291" s="216"/>
      <c r="F1291" s="216"/>
      <c r="L1291" s="216">
        <v>41751</v>
      </c>
      <c r="M1291" s="216">
        <v>410</v>
      </c>
      <c r="N1291" s="216" t="str">
        <f t="shared" si="41"/>
        <v>Rural area (central)</v>
      </c>
      <c r="O1291" s="216"/>
      <c r="P1291" s="216"/>
      <c r="Q1291" s="216"/>
      <c r="R1291" s="216"/>
      <c r="S1291" s="216"/>
      <c r="T1291" s="216"/>
    </row>
    <row r="1292" spans="1:20">
      <c r="A1292" s="216">
        <v>41752</v>
      </c>
      <c r="B1292" s="216">
        <v>3</v>
      </c>
      <c r="C1292" s="216" t="str">
        <f t="shared" si="40"/>
        <v>Rural areas / thinly-populated area</v>
      </c>
      <c r="D1292" s="216"/>
      <c r="E1292" s="216"/>
      <c r="F1292" s="216"/>
      <c r="L1292" s="216">
        <v>41752</v>
      </c>
      <c r="M1292" s="216">
        <v>310</v>
      </c>
      <c r="N1292" s="216" t="str">
        <f t="shared" si="41"/>
        <v>Rural area surrounding centres (central)</v>
      </c>
      <c r="O1292" s="216"/>
      <c r="P1292" s="216"/>
      <c r="Q1292" s="216" t="s">
        <v>283</v>
      </c>
      <c r="R1292" s="216" t="s">
        <v>284</v>
      </c>
      <c r="S1292" s="216"/>
      <c r="T1292" s="216"/>
    </row>
    <row r="1293" spans="1:20">
      <c r="A1293" s="216">
        <v>41801</v>
      </c>
      <c r="B1293" s="216">
        <v>3</v>
      </c>
      <c r="C1293" s="216" t="str">
        <f t="shared" si="40"/>
        <v>Rural areas / thinly-populated area</v>
      </c>
      <c r="D1293" s="216"/>
      <c r="E1293" s="216"/>
      <c r="F1293" s="216"/>
      <c r="L1293" s="216">
        <v>41801</v>
      </c>
      <c r="M1293" s="216">
        <v>410</v>
      </c>
      <c r="N1293" s="216" t="str">
        <f t="shared" si="41"/>
        <v>Rural area (central)</v>
      </c>
      <c r="O1293" s="216"/>
      <c r="P1293" s="216"/>
      <c r="Q1293" s="216"/>
      <c r="R1293" s="216"/>
      <c r="S1293" s="216"/>
      <c r="T1293" s="216"/>
    </row>
    <row r="1294" spans="1:20">
      <c r="A1294" s="216">
        <v>41802</v>
      </c>
      <c r="B1294" s="216">
        <v>3</v>
      </c>
      <c r="C1294" s="216" t="str">
        <f t="shared" si="40"/>
        <v>Rural areas / thinly-populated area</v>
      </c>
      <c r="D1294" s="216"/>
      <c r="E1294" s="216"/>
      <c r="F1294" s="216"/>
      <c r="L1294" s="216">
        <v>41802</v>
      </c>
      <c r="M1294" s="216">
        <v>410</v>
      </c>
      <c r="N1294" s="216" t="str">
        <f t="shared" si="41"/>
        <v>Rural area (central)</v>
      </c>
      <c r="O1294" s="216"/>
      <c r="P1294" s="216"/>
      <c r="Q1294" s="216"/>
      <c r="R1294" s="216"/>
      <c r="S1294" s="216"/>
      <c r="T1294" s="216"/>
    </row>
    <row r="1295" spans="1:20">
      <c r="A1295" s="216">
        <v>41803</v>
      </c>
      <c r="B1295" s="216">
        <v>3</v>
      </c>
      <c r="C1295" s="216" t="str">
        <f t="shared" si="40"/>
        <v>Rural areas / thinly-populated area</v>
      </c>
      <c r="D1295" s="216"/>
      <c r="E1295" s="216"/>
      <c r="F1295" s="216"/>
      <c r="L1295" s="216">
        <v>41803</v>
      </c>
      <c r="M1295" s="216">
        <v>410</v>
      </c>
      <c r="N1295" s="216" t="str">
        <f t="shared" si="41"/>
        <v>Rural area (central)</v>
      </c>
      <c r="O1295" s="216"/>
      <c r="P1295" s="216"/>
      <c r="Q1295" s="216"/>
      <c r="R1295" s="216"/>
      <c r="S1295" s="216"/>
      <c r="T1295" s="216"/>
    </row>
    <row r="1296" spans="1:20">
      <c r="A1296" s="216">
        <v>41804</v>
      </c>
      <c r="B1296" s="216">
        <v>3</v>
      </c>
      <c r="C1296" s="216" t="str">
        <f t="shared" si="40"/>
        <v>Rural areas / thinly-populated area</v>
      </c>
      <c r="D1296" s="216"/>
      <c r="E1296" s="216"/>
      <c r="F1296" s="216"/>
      <c r="L1296" s="216">
        <v>41804</v>
      </c>
      <c r="M1296" s="216">
        <v>310</v>
      </c>
      <c r="N1296" s="216" t="str">
        <f t="shared" si="41"/>
        <v>Rural area surrounding centres (central)</v>
      </c>
      <c r="O1296" s="216"/>
      <c r="P1296" s="216"/>
      <c r="Q1296" s="216" t="s">
        <v>255</v>
      </c>
      <c r="R1296" s="216" t="s">
        <v>256</v>
      </c>
      <c r="S1296" s="216"/>
      <c r="T1296" s="216"/>
    </row>
    <row r="1297" spans="1:20">
      <c r="A1297" s="216">
        <v>41805</v>
      </c>
      <c r="B1297" s="216">
        <v>3</v>
      </c>
      <c r="C1297" s="216" t="str">
        <f t="shared" si="40"/>
        <v>Rural areas / thinly-populated area</v>
      </c>
      <c r="D1297" s="216"/>
      <c r="E1297" s="216"/>
      <c r="F1297" s="216"/>
      <c r="L1297" s="216">
        <v>41805</v>
      </c>
      <c r="M1297" s="216">
        <v>410</v>
      </c>
      <c r="N1297" s="216" t="str">
        <f t="shared" si="41"/>
        <v>Rural area (central)</v>
      </c>
      <c r="O1297" s="216"/>
      <c r="P1297" s="216"/>
      <c r="Q1297" s="216"/>
      <c r="R1297" s="216"/>
      <c r="S1297" s="216"/>
      <c r="T1297" s="216"/>
    </row>
    <row r="1298" spans="1:20">
      <c r="A1298" s="216">
        <v>41806</v>
      </c>
      <c r="B1298" s="216">
        <v>2</v>
      </c>
      <c r="C1298" s="216" t="str">
        <f t="shared" si="40"/>
        <v>Towns and suburbs / intermediate density area</v>
      </c>
      <c r="D1298" s="216"/>
      <c r="E1298" s="216"/>
      <c r="F1298" s="216"/>
      <c r="L1298" s="216">
        <v>41806</v>
      </c>
      <c r="M1298" s="216">
        <v>310</v>
      </c>
      <c r="N1298" s="216" t="str">
        <f t="shared" si="41"/>
        <v>Rural area surrounding centres (central)</v>
      </c>
      <c r="O1298" s="216"/>
      <c r="P1298" s="216"/>
      <c r="Q1298" s="216" t="s">
        <v>255</v>
      </c>
      <c r="R1298" s="216" t="s">
        <v>256</v>
      </c>
      <c r="S1298" s="216"/>
      <c r="T1298" s="216"/>
    </row>
    <row r="1299" spans="1:20">
      <c r="A1299" s="216">
        <v>41807</v>
      </c>
      <c r="B1299" s="216">
        <v>3</v>
      </c>
      <c r="C1299" s="216" t="str">
        <f t="shared" si="40"/>
        <v>Rural areas / thinly-populated area</v>
      </c>
      <c r="D1299" s="216"/>
      <c r="E1299" s="216"/>
      <c r="F1299" s="216"/>
      <c r="L1299" s="216">
        <v>41807</v>
      </c>
      <c r="M1299" s="216">
        <v>310</v>
      </c>
      <c r="N1299" s="216" t="str">
        <f t="shared" si="41"/>
        <v>Rural area surrounding centres (central)</v>
      </c>
      <c r="O1299" s="216"/>
      <c r="P1299" s="216"/>
      <c r="Q1299" s="216" t="s">
        <v>255</v>
      </c>
      <c r="R1299" s="216" t="s">
        <v>256</v>
      </c>
      <c r="S1299" s="216"/>
      <c r="T1299" s="216"/>
    </row>
    <row r="1300" spans="1:20">
      <c r="A1300" s="216">
        <v>41808</v>
      </c>
      <c r="B1300" s="216">
        <v>2</v>
      </c>
      <c r="C1300" s="216" t="str">
        <f t="shared" si="40"/>
        <v>Towns and suburbs / intermediate density area</v>
      </c>
      <c r="D1300" s="216"/>
      <c r="E1300" s="216"/>
      <c r="F1300" s="216"/>
      <c r="L1300" s="216">
        <v>41808</v>
      </c>
      <c r="M1300" s="216">
        <v>102</v>
      </c>
      <c r="N1300" s="216" t="str">
        <f t="shared" si="41"/>
        <v>Urban centres (intermediate)</v>
      </c>
      <c r="O1300" s="216" t="s">
        <v>255</v>
      </c>
      <c r="P1300" s="216" t="s">
        <v>256</v>
      </c>
      <c r="Q1300" s="216"/>
      <c r="R1300" s="216"/>
      <c r="S1300" s="216"/>
      <c r="T1300" s="216"/>
    </row>
    <row r="1301" spans="1:20">
      <c r="A1301" s="216">
        <v>41809</v>
      </c>
      <c r="B1301" s="216">
        <v>3</v>
      </c>
      <c r="C1301" s="216" t="str">
        <f t="shared" si="40"/>
        <v>Rural areas / thinly-populated area</v>
      </c>
      <c r="D1301" s="216"/>
      <c r="E1301" s="216"/>
      <c r="F1301" s="216"/>
      <c r="L1301" s="216">
        <v>41809</v>
      </c>
      <c r="M1301" s="216">
        <v>410</v>
      </c>
      <c r="N1301" s="216" t="str">
        <f t="shared" si="41"/>
        <v>Rural area (central)</v>
      </c>
      <c r="O1301" s="216"/>
      <c r="P1301" s="216"/>
      <c r="Q1301" s="216"/>
      <c r="R1301" s="216"/>
      <c r="S1301" s="216"/>
      <c r="T1301" s="216"/>
    </row>
    <row r="1302" spans="1:20">
      <c r="A1302" s="216">
        <v>41810</v>
      </c>
      <c r="B1302" s="216">
        <v>3</v>
      </c>
      <c r="C1302" s="216" t="str">
        <f t="shared" si="40"/>
        <v>Rural areas / thinly-populated area</v>
      </c>
      <c r="D1302" s="216"/>
      <c r="E1302" s="216"/>
      <c r="F1302" s="216"/>
      <c r="L1302" s="216">
        <v>41810</v>
      </c>
      <c r="M1302" s="216">
        <v>310</v>
      </c>
      <c r="N1302" s="216" t="str">
        <f t="shared" si="41"/>
        <v>Rural area surrounding centres (central)</v>
      </c>
      <c r="O1302" s="216"/>
      <c r="P1302" s="216"/>
      <c r="Q1302" s="216" t="s">
        <v>255</v>
      </c>
      <c r="R1302" s="216" t="s">
        <v>256</v>
      </c>
      <c r="S1302" s="216"/>
      <c r="T1302" s="216"/>
    </row>
    <row r="1303" spans="1:20">
      <c r="A1303" s="216">
        <v>41811</v>
      </c>
      <c r="B1303" s="216">
        <v>2</v>
      </c>
      <c r="C1303" s="216" t="str">
        <f t="shared" si="40"/>
        <v>Towns and suburbs / intermediate density area</v>
      </c>
      <c r="D1303" s="216"/>
      <c r="E1303" s="216"/>
      <c r="F1303" s="216"/>
      <c r="L1303" s="216">
        <v>41811</v>
      </c>
      <c r="M1303" s="216">
        <v>410</v>
      </c>
      <c r="N1303" s="216" t="str">
        <f t="shared" si="41"/>
        <v>Rural area (central)</v>
      </c>
      <c r="O1303" s="216"/>
      <c r="P1303" s="216"/>
      <c r="Q1303" s="216"/>
      <c r="R1303" s="216"/>
      <c r="S1303" s="216"/>
      <c r="T1303" s="216"/>
    </row>
    <row r="1304" spans="1:20">
      <c r="A1304" s="216">
        <v>41812</v>
      </c>
      <c r="B1304" s="216">
        <v>2</v>
      </c>
      <c r="C1304" s="216" t="str">
        <f t="shared" si="40"/>
        <v>Towns and suburbs / intermediate density area</v>
      </c>
      <c r="D1304" s="216"/>
      <c r="E1304" s="216"/>
      <c r="F1304" s="216"/>
      <c r="L1304" s="216">
        <v>41812</v>
      </c>
      <c r="M1304" s="216">
        <v>102</v>
      </c>
      <c r="N1304" s="216" t="str">
        <f t="shared" si="41"/>
        <v>Urban centres (intermediate)</v>
      </c>
      <c r="O1304" s="216" t="s">
        <v>255</v>
      </c>
      <c r="P1304" s="216" t="s">
        <v>256</v>
      </c>
      <c r="Q1304" s="216"/>
      <c r="R1304" s="216"/>
      <c r="S1304" s="216"/>
      <c r="T1304" s="216"/>
    </row>
    <row r="1305" spans="1:20">
      <c r="A1305" s="216">
        <v>41813</v>
      </c>
      <c r="B1305" s="216">
        <v>3</v>
      </c>
      <c r="C1305" s="216" t="str">
        <f t="shared" si="40"/>
        <v>Rural areas / thinly-populated area</v>
      </c>
      <c r="D1305" s="216"/>
      <c r="E1305" s="216"/>
      <c r="F1305" s="216"/>
      <c r="L1305" s="216">
        <v>41813</v>
      </c>
      <c r="M1305" s="216">
        <v>410</v>
      </c>
      <c r="N1305" s="216" t="str">
        <f t="shared" si="41"/>
        <v>Rural area (central)</v>
      </c>
      <c r="O1305" s="216"/>
      <c r="P1305" s="216"/>
      <c r="Q1305" s="216"/>
      <c r="R1305" s="216"/>
      <c r="S1305" s="216"/>
      <c r="T1305" s="216"/>
    </row>
    <row r="1306" spans="1:20">
      <c r="A1306" s="216">
        <v>41814</v>
      </c>
      <c r="B1306" s="216">
        <v>3</v>
      </c>
      <c r="C1306" s="216" t="str">
        <f t="shared" si="40"/>
        <v>Rural areas / thinly-populated area</v>
      </c>
      <c r="D1306" s="216"/>
      <c r="E1306" s="216"/>
      <c r="F1306" s="216"/>
      <c r="L1306" s="216">
        <v>41814</v>
      </c>
      <c r="M1306" s="216">
        <v>310</v>
      </c>
      <c r="N1306" s="216" t="str">
        <f t="shared" si="41"/>
        <v>Rural area surrounding centres (central)</v>
      </c>
      <c r="O1306" s="216"/>
      <c r="P1306" s="216"/>
      <c r="Q1306" s="216" t="s">
        <v>255</v>
      </c>
      <c r="R1306" s="216" t="s">
        <v>256</v>
      </c>
      <c r="S1306" s="216"/>
      <c r="T1306" s="216"/>
    </row>
    <row r="1307" spans="1:20">
      <c r="A1307" s="216">
        <v>41815</v>
      </c>
      <c r="B1307" s="216">
        <v>3</v>
      </c>
      <c r="C1307" s="216" t="str">
        <f t="shared" si="40"/>
        <v>Rural areas / thinly-populated area</v>
      </c>
      <c r="D1307" s="216"/>
      <c r="E1307" s="216"/>
      <c r="F1307" s="216"/>
      <c r="L1307" s="216">
        <v>41815</v>
      </c>
      <c r="M1307" s="216">
        <v>310</v>
      </c>
      <c r="N1307" s="216" t="str">
        <f t="shared" si="41"/>
        <v>Rural area surrounding centres (central)</v>
      </c>
      <c r="O1307" s="216"/>
      <c r="P1307" s="216"/>
      <c r="Q1307" s="216" t="s">
        <v>255</v>
      </c>
      <c r="R1307" s="216" t="s">
        <v>256</v>
      </c>
      <c r="S1307" s="216"/>
      <c r="T1307" s="216"/>
    </row>
    <row r="1308" spans="1:20">
      <c r="A1308" s="216">
        <v>41816</v>
      </c>
      <c r="B1308" s="216">
        <v>3</v>
      </c>
      <c r="C1308" s="216" t="str">
        <f t="shared" si="40"/>
        <v>Rural areas / thinly-populated area</v>
      </c>
      <c r="D1308" s="216"/>
      <c r="E1308" s="216"/>
      <c r="F1308" s="216"/>
      <c r="L1308" s="216">
        <v>41816</v>
      </c>
      <c r="M1308" s="216">
        <v>310</v>
      </c>
      <c r="N1308" s="216" t="str">
        <f t="shared" si="41"/>
        <v>Rural area surrounding centres (central)</v>
      </c>
      <c r="O1308" s="216"/>
      <c r="P1308" s="216"/>
      <c r="Q1308" s="216" t="s">
        <v>255</v>
      </c>
      <c r="R1308" s="216" t="s">
        <v>256</v>
      </c>
      <c r="S1308" s="216"/>
      <c r="T1308" s="216"/>
    </row>
    <row r="1309" spans="1:20">
      <c r="A1309" s="216">
        <v>41817</v>
      </c>
      <c r="B1309" s="216">
        <v>3</v>
      </c>
      <c r="C1309" s="216" t="str">
        <f t="shared" si="40"/>
        <v>Rural areas / thinly-populated area</v>
      </c>
      <c r="D1309" s="216"/>
      <c r="E1309" s="216"/>
      <c r="F1309" s="216"/>
      <c r="L1309" s="216">
        <v>41817</v>
      </c>
      <c r="M1309" s="216">
        <v>410</v>
      </c>
      <c r="N1309" s="216" t="str">
        <f t="shared" si="41"/>
        <v>Rural area (central)</v>
      </c>
      <c r="O1309" s="216"/>
      <c r="P1309" s="216"/>
      <c r="Q1309" s="216"/>
      <c r="R1309" s="216"/>
      <c r="S1309" s="216"/>
      <c r="T1309" s="216"/>
    </row>
    <row r="1310" spans="1:20">
      <c r="A1310" s="216">
        <v>41818</v>
      </c>
      <c r="B1310" s="216">
        <v>3</v>
      </c>
      <c r="C1310" s="216" t="str">
        <f t="shared" si="40"/>
        <v>Rural areas / thinly-populated area</v>
      </c>
      <c r="D1310" s="216"/>
      <c r="E1310" s="216"/>
      <c r="F1310" s="216"/>
      <c r="L1310" s="216">
        <v>41818</v>
      </c>
      <c r="M1310" s="216">
        <v>310</v>
      </c>
      <c r="N1310" s="216" t="str">
        <f t="shared" si="41"/>
        <v>Rural area surrounding centres (central)</v>
      </c>
      <c r="O1310" s="216"/>
      <c r="P1310" s="216"/>
      <c r="Q1310" s="216" t="s">
        <v>255</v>
      </c>
      <c r="R1310" s="216" t="s">
        <v>256</v>
      </c>
      <c r="S1310" s="216"/>
      <c r="T1310" s="216"/>
    </row>
    <row r="1311" spans="1:20">
      <c r="A1311" s="216">
        <v>41819</v>
      </c>
      <c r="B1311" s="216">
        <v>3</v>
      </c>
      <c r="C1311" s="216" t="str">
        <f t="shared" si="40"/>
        <v>Rural areas / thinly-populated area</v>
      </c>
      <c r="D1311" s="216"/>
      <c r="E1311" s="216"/>
      <c r="F1311" s="216"/>
      <c r="L1311" s="216">
        <v>41819</v>
      </c>
      <c r="M1311" s="216">
        <v>310</v>
      </c>
      <c r="N1311" s="216" t="str">
        <f t="shared" si="41"/>
        <v>Rural area surrounding centres (central)</v>
      </c>
      <c r="O1311" s="216"/>
      <c r="P1311" s="216"/>
      <c r="Q1311" s="216" t="s">
        <v>255</v>
      </c>
      <c r="R1311" s="216" t="s">
        <v>256</v>
      </c>
      <c r="S1311" s="216"/>
      <c r="T1311" s="216"/>
    </row>
    <row r="1312" spans="1:20">
      <c r="A1312" s="216">
        <v>41820</v>
      </c>
      <c r="B1312" s="216">
        <v>2</v>
      </c>
      <c r="C1312" s="216" t="str">
        <f t="shared" si="40"/>
        <v>Towns and suburbs / intermediate density area</v>
      </c>
      <c r="D1312" s="216"/>
      <c r="E1312" s="216"/>
      <c r="F1312" s="216"/>
      <c r="L1312" s="216">
        <v>41820</v>
      </c>
      <c r="M1312" s="216">
        <v>310</v>
      </c>
      <c r="N1312" s="216" t="str">
        <f t="shared" si="41"/>
        <v>Rural area surrounding centres (central)</v>
      </c>
      <c r="O1312" s="216"/>
      <c r="P1312" s="216"/>
      <c r="Q1312" s="216" t="s">
        <v>255</v>
      </c>
      <c r="R1312" s="216" t="s">
        <v>256</v>
      </c>
      <c r="S1312" s="216"/>
      <c r="T1312" s="216"/>
    </row>
    <row r="1313" spans="1:20">
      <c r="A1313" s="216">
        <v>41821</v>
      </c>
      <c r="B1313" s="216">
        <v>3</v>
      </c>
      <c r="C1313" s="216" t="str">
        <f t="shared" si="40"/>
        <v>Rural areas / thinly-populated area</v>
      </c>
      <c r="D1313" s="216"/>
      <c r="E1313" s="216"/>
      <c r="F1313" s="216"/>
      <c r="L1313" s="216">
        <v>41821</v>
      </c>
      <c r="M1313" s="216">
        <v>410</v>
      </c>
      <c r="N1313" s="216" t="str">
        <f t="shared" si="41"/>
        <v>Rural area (central)</v>
      </c>
      <c r="O1313" s="216"/>
      <c r="P1313" s="216"/>
      <c r="Q1313" s="216"/>
      <c r="R1313" s="216"/>
      <c r="S1313" s="216"/>
      <c r="T1313" s="216"/>
    </row>
    <row r="1314" spans="1:20">
      <c r="A1314" s="216">
        <v>41822</v>
      </c>
      <c r="B1314" s="216">
        <v>3</v>
      </c>
      <c r="C1314" s="216" t="str">
        <f t="shared" si="40"/>
        <v>Rural areas / thinly-populated area</v>
      </c>
      <c r="D1314" s="216"/>
      <c r="E1314" s="216"/>
      <c r="F1314" s="216"/>
      <c r="L1314" s="216">
        <v>41822</v>
      </c>
      <c r="M1314" s="216">
        <v>102</v>
      </c>
      <c r="N1314" s="216" t="str">
        <f t="shared" si="41"/>
        <v>Urban centres (intermediate)</v>
      </c>
      <c r="O1314" s="216" t="s">
        <v>255</v>
      </c>
      <c r="P1314" s="216" t="s">
        <v>256</v>
      </c>
      <c r="Q1314" s="216"/>
      <c r="R1314" s="216"/>
      <c r="S1314" s="216"/>
      <c r="T1314" s="216"/>
    </row>
    <row r="1315" spans="1:20">
      <c r="A1315" s="216">
        <v>41823</v>
      </c>
      <c r="B1315" s="216">
        <v>2</v>
      </c>
      <c r="C1315" s="216" t="str">
        <f t="shared" si="40"/>
        <v>Towns and suburbs / intermediate density area</v>
      </c>
      <c r="D1315" s="216"/>
      <c r="E1315" s="216"/>
      <c r="F1315" s="216"/>
      <c r="L1315" s="216">
        <v>41823</v>
      </c>
      <c r="M1315" s="216">
        <v>102</v>
      </c>
      <c r="N1315" s="216" t="str">
        <f t="shared" si="41"/>
        <v>Urban centres (intermediate)</v>
      </c>
      <c r="O1315" s="216" t="s">
        <v>255</v>
      </c>
      <c r="P1315" s="216" t="s">
        <v>256</v>
      </c>
      <c r="Q1315" s="216"/>
      <c r="R1315" s="216"/>
      <c r="S1315" s="216"/>
      <c r="T1315" s="216"/>
    </row>
    <row r="1316" spans="1:20">
      <c r="A1316" s="216">
        <v>41824</v>
      </c>
      <c r="B1316" s="216">
        <v>2</v>
      </c>
      <c r="C1316" s="216" t="str">
        <f t="shared" si="40"/>
        <v>Towns and suburbs / intermediate density area</v>
      </c>
      <c r="D1316" s="216"/>
      <c r="E1316" s="216"/>
      <c r="F1316" s="216"/>
      <c r="L1316" s="216">
        <v>41824</v>
      </c>
      <c r="M1316" s="216">
        <v>310</v>
      </c>
      <c r="N1316" s="216" t="str">
        <f t="shared" si="41"/>
        <v>Rural area surrounding centres (central)</v>
      </c>
      <c r="O1316" s="216"/>
      <c r="P1316" s="216"/>
      <c r="Q1316" s="216" t="s">
        <v>255</v>
      </c>
      <c r="R1316" s="216" t="s">
        <v>256</v>
      </c>
      <c r="S1316" s="216"/>
      <c r="T1316" s="216"/>
    </row>
    <row r="1317" spans="1:20">
      <c r="A1317" s="216">
        <v>50101</v>
      </c>
      <c r="B1317" s="216">
        <v>1</v>
      </c>
      <c r="C1317" s="216" t="str">
        <f t="shared" si="40"/>
        <v>Cities / densely populated area</v>
      </c>
      <c r="D1317" s="216"/>
      <c r="E1317" s="216"/>
      <c r="F1317" s="216"/>
      <c r="L1317" s="216">
        <v>50101</v>
      </c>
      <c r="M1317" s="216">
        <v>101</v>
      </c>
      <c r="N1317" s="216" t="str">
        <f t="shared" si="41"/>
        <v>Urban centres (large)</v>
      </c>
      <c r="O1317" s="216" t="s">
        <v>285</v>
      </c>
      <c r="P1317" s="216" t="s">
        <v>286</v>
      </c>
      <c r="Q1317" s="216"/>
      <c r="R1317" s="216"/>
      <c r="S1317" s="216"/>
      <c r="T1317" s="216"/>
    </row>
    <row r="1318" spans="1:20">
      <c r="A1318" s="216">
        <v>50201</v>
      </c>
      <c r="B1318" s="216">
        <v>3</v>
      </c>
      <c r="C1318" s="216" t="str">
        <f t="shared" si="40"/>
        <v>Rural areas / thinly-populated area</v>
      </c>
      <c r="D1318" s="216"/>
      <c r="E1318" s="216"/>
      <c r="F1318" s="216"/>
      <c r="L1318" s="216">
        <v>50201</v>
      </c>
      <c r="M1318" s="216">
        <v>430</v>
      </c>
      <c r="N1318" s="216" t="str">
        <f t="shared" si="41"/>
        <v>Rural area (peripheral)</v>
      </c>
      <c r="O1318" s="216"/>
      <c r="P1318" s="216"/>
      <c r="Q1318" s="216"/>
      <c r="R1318" s="216"/>
      <c r="S1318" s="216">
        <v>1</v>
      </c>
      <c r="T1318" s="216"/>
    </row>
    <row r="1319" spans="1:20">
      <c r="A1319" s="216">
        <v>50202</v>
      </c>
      <c r="B1319" s="216">
        <v>2</v>
      </c>
      <c r="C1319" s="216" t="str">
        <f t="shared" si="40"/>
        <v>Towns and suburbs / intermediate density area</v>
      </c>
      <c r="D1319" s="216"/>
      <c r="E1319" s="216"/>
      <c r="F1319" s="216"/>
      <c r="L1319" s="216">
        <v>50202</v>
      </c>
      <c r="M1319" s="216">
        <v>101</v>
      </c>
      <c r="N1319" s="216" t="str">
        <f t="shared" si="41"/>
        <v>Urban centres (large)</v>
      </c>
      <c r="O1319" s="216" t="s">
        <v>285</v>
      </c>
      <c r="P1319" s="216" t="s">
        <v>286</v>
      </c>
      <c r="Q1319" s="216"/>
      <c r="R1319" s="216"/>
      <c r="S1319" s="216"/>
      <c r="T1319" s="216"/>
    </row>
    <row r="1320" spans="1:20">
      <c r="A1320" s="216">
        <v>50203</v>
      </c>
      <c r="B1320" s="216">
        <v>3</v>
      </c>
      <c r="C1320" s="216" t="str">
        <f t="shared" si="40"/>
        <v>Rural areas / thinly-populated area</v>
      </c>
      <c r="D1320" s="216"/>
      <c r="E1320" s="216"/>
      <c r="F1320" s="216"/>
      <c r="L1320" s="216">
        <v>50203</v>
      </c>
      <c r="M1320" s="216">
        <v>430</v>
      </c>
      <c r="N1320" s="216" t="str">
        <f t="shared" si="41"/>
        <v>Rural area (peripheral)</v>
      </c>
      <c r="O1320" s="216"/>
      <c r="P1320" s="216"/>
      <c r="Q1320" s="216"/>
      <c r="R1320" s="216"/>
      <c r="S1320" s="216">
        <v>1</v>
      </c>
      <c r="T1320" s="216"/>
    </row>
    <row r="1321" spans="1:20">
      <c r="A1321" s="216">
        <v>50204</v>
      </c>
      <c r="B1321" s="216">
        <v>3</v>
      </c>
      <c r="C1321" s="216" t="str">
        <f t="shared" si="40"/>
        <v>Rural areas / thinly-populated area</v>
      </c>
      <c r="D1321" s="216"/>
      <c r="E1321" s="216"/>
      <c r="F1321" s="216"/>
      <c r="L1321" s="216">
        <v>50204</v>
      </c>
      <c r="M1321" s="216">
        <v>310</v>
      </c>
      <c r="N1321" s="216" t="str">
        <f t="shared" si="41"/>
        <v>Rural area surrounding centres (central)</v>
      </c>
      <c r="O1321" s="216"/>
      <c r="P1321" s="216"/>
      <c r="Q1321" s="216" t="s">
        <v>285</v>
      </c>
      <c r="R1321" s="216" t="s">
        <v>286</v>
      </c>
      <c r="S1321" s="216"/>
      <c r="T1321" s="216"/>
    </row>
    <row r="1322" spans="1:20">
      <c r="A1322" s="216">
        <v>50205</v>
      </c>
      <c r="B1322" s="216">
        <v>2</v>
      </c>
      <c r="C1322" s="216" t="str">
        <f t="shared" si="40"/>
        <v>Towns and suburbs / intermediate density area</v>
      </c>
      <c r="D1322" s="216"/>
      <c r="E1322" s="216"/>
      <c r="F1322" s="216"/>
      <c r="L1322" s="216">
        <v>50205</v>
      </c>
      <c r="M1322" s="216">
        <v>101</v>
      </c>
      <c r="N1322" s="216" t="str">
        <f t="shared" si="41"/>
        <v>Urban centres (large)</v>
      </c>
      <c r="O1322" s="216" t="s">
        <v>285</v>
      </c>
      <c r="P1322" s="216" t="s">
        <v>286</v>
      </c>
      <c r="Q1322" s="216"/>
      <c r="R1322" s="216"/>
      <c r="S1322" s="216"/>
      <c r="T1322" s="216"/>
    </row>
    <row r="1323" spans="1:20">
      <c r="A1323" s="216">
        <v>50206</v>
      </c>
      <c r="B1323" s="216">
        <v>3</v>
      </c>
      <c r="C1323" s="216" t="str">
        <f t="shared" si="40"/>
        <v>Rural areas / thinly-populated area</v>
      </c>
      <c r="D1323" s="216"/>
      <c r="E1323" s="216"/>
      <c r="F1323" s="216"/>
      <c r="L1323" s="216">
        <v>50206</v>
      </c>
      <c r="M1323" s="216">
        <v>310</v>
      </c>
      <c r="N1323" s="216" t="str">
        <f t="shared" si="41"/>
        <v>Rural area surrounding centres (central)</v>
      </c>
      <c r="O1323" s="216"/>
      <c r="P1323" s="216"/>
      <c r="Q1323" s="216" t="s">
        <v>285</v>
      </c>
      <c r="R1323" s="216" t="s">
        <v>286</v>
      </c>
      <c r="S1323" s="216"/>
      <c r="T1323" s="216"/>
    </row>
    <row r="1324" spans="1:20">
      <c r="A1324" s="216">
        <v>50207</v>
      </c>
      <c r="B1324" s="216">
        <v>2</v>
      </c>
      <c r="C1324" s="216" t="str">
        <f t="shared" si="40"/>
        <v>Towns and suburbs / intermediate density area</v>
      </c>
      <c r="D1324" s="216"/>
      <c r="E1324" s="216"/>
      <c r="F1324" s="216"/>
      <c r="L1324" s="216">
        <v>50207</v>
      </c>
      <c r="M1324" s="216">
        <v>310</v>
      </c>
      <c r="N1324" s="216" t="str">
        <f t="shared" si="41"/>
        <v>Rural area surrounding centres (central)</v>
      </c>
      <c r="O1324" s="216"/>
      <c r="P1324" s="216"/>
      <c r="Q1324" s="216" t="s">
        <v>285</v>
      </c>
      <c r="R1324" s="216" t="s">
        <v>286</v>
      </c>
      <c r="S1324" s="216"/>
      <c r="T1324" s="216"/>
    </row>
    <row r="1325" spans="1:20">
      <c r="A1325" s="216">
        <v>50208</v>
      </c>
      <c r="B1325" s="216">
        <v>2</v>
      </c>
      <c r="C1325" s="216" t="str">
        <f t="shared" si="40"/>
        <v>Towns and suburbs / intermediate density area</v>
      </c>
      <c r="D1325" s="216"/>
      <c r="E1325" s="216"/>
      <c r="F1325" s="216"/>
      <c r="L1325" s="216">
        <v>50208</v>
      </c>
      <c r="M1325" s="216">
        <v>101</v>
      </c>
      <c r="N1325" s="216" t="str">
        <f t="shared" si="41"/>
        <v>Urban centres (large)</v>
      </c>
      <c r="O1325" s="216" t="s">
        <v>285</v>
      </c>
      <c r="P1325" s="216" t="s">
        <v>286</v>
      </c>
      <c r="Q1325" s="216"/>
      <c r="R1325" s="216"/>
      <c r="S1325" s="216"/>
      <c r="T1325" s="216"/>
    </row>
    <row r="1326" spans="1:20">
      <c r="A1326" s="216">
        <v>50209</v>
      </c>
      <c r="B1326" s="216">
        <v>2</v>
      </c>
      <c r="C1326" s="216" t="str">
        <f t="shared" si="40"/>
        <v>Towns and suburbs / intermediate density area</v>
      </c>
      <c r="D1326" s="216"/>
      <c r="E1326" s="216"/>
      <c r="F1326" s="216"/>
      <c r="L1326" s="216">
        <v>50209</v>
      </c>
      <c r="M1326" s="216">
        <v>101</v>
      </c>
      <c r="N1326" s="216" t="str">
        <f t="shared" si="41"/>
        <v>Urban centres (large)</v>
      </c>
      <c r="O1326" s="216" t="s">
        <v>285</v>
      </c>
      <c r="P1326" s="216" t="s">
        <v>286</v>
      </c>
      <c r="Q1326" s="216"/>
      <c r="R1326" s="216"/>
      <c r="S1326" s="216"/>
      <c r="T1326" s="216"/>
    </row>
    <row r="1327" spans="1:20">
      <c r="A1327" s="216">
        <v>50210</v>
      </c>
      <c r="B1327" s="216">
        <v>3</v>
      </c>
      <c r="C1327" s="216" t="str">
        <f t="shared" si="40"/>
        <v>Rural areas / thinly-populated area</v>
      </c>
      <c r="D1327" s="216"/>
      <c r="E1327" s="216"/>
      <c r="F1327" s="216"/>
      <c r="L1327" s="216">
        <v>50210</v>
      </c>
      <c r="M1327" s="216">
        <v>430</v>
      </c>
      <c r="N1327" s="216" t="str">
        <f t="shared" si="41"/>
        <v>Rural area (peripheral)</v>
      </c>
      <c r="O1327" s="216"/>
      <c r="P1327" s="216"/>
      <c r="Q1327" s="216"/>
      <c r="R1327" s="216"/>
      <c r="S1327" s="216">
        <v>1</v>
      </c>
      <c r="T1327" s="216"/>
    </row>
    <row r="1328" spans="1:20">
      <c r="A1328" s="216">
        <v>50211</v>
      </c>
      <c r="B1328" s="216">
        <v>3</v>
      </c>
      <c r="C1328" s="216" t="str">
        <f t="shared" si="40"/>
        <v>Rural areas / thinly-populated area</v>
      </c>
      <c r="D1328" s="216"/>
      <c r="E1328" s="216"/>
      <c r="F1328" s="216"/>
      <c r="L1328" s="216">
        <v>50211</v>
      </c>
      <c r="M1328" s="216">
        <v>310</v>
      </c>
      <c r="N1328" s="216" t="str">
        <f t="shared" si="41"/>
        <v>Rural area surrounding centres (central)</v>
      </c>
      <c r="O1328" s="216"/>
      <c r="P1328" s="216"/>
      <c r="Q1328" s="216" t="s">
        <v>285</v>
      </c>
      <c r="R1328" s="216" t="s">
        <v>286</v>
      </c>
      <c r="S1328" s="216"/>
      <c r="T1328" s="216"/>
    </row>
    <row r="1329" spans="1:20">
      <c r="A1329" s="216">
        <v>50212</v>
      </c>
      <c r="B1329" s="216">
        <v>3</v>
      </c>
      <c r="C1329" s="216" t="str">
        <f t="shared" si="40"/>
        <v>Rural areas / thinly-populated area</v>
      </c>
      <c r="D1329" s="216"/>
      <c r="E1329" s="216"/>
      <c r="F1329" s="216"/>
      <c r="L1329" s="216">
        <v>50212</v>
      </c>
      <c r="M1329" s="216">
        <v>310</v>
      </c>
      <c r="N1329" s="216" t="str">
        <f t="shared" si="41"/>
        <v>Rural area surrounding centres (central)</v>
      </c>
      <c r="O1329" s="216"/>
      <c r="P1329" s="216"/>
      <c r="Q1329" s="216" t="s">
        <v>285</v>
      </c>
      <c r="R1329" s="216" t="s">
        <v>286</v>
      </c>
      <c r="S1329" s="216"/>
      <c r="T1329" s="216"/>
    </row>
    <row r="1330" spans="1:20">
      <c r="A1330" s="216">
        <v>50213</v>
      </c>
      <c r="B1330" s="216">
        <v>2</v>
      </c>
      <c r="C1330" s="216" t="str">
        <f t="shared" si="40"/>
        <v>Towns and suburbs / intermediate density area</v>
      </c>
      <c r="D1330" s="216"/>
      <c r="E1330" s="216"/>
      <c r="F1330" s="216"/>
      <c r="L1330" s="216">
        <v>50213</v>
      </c>
      <c r="M1330" s="216">
        <v>101</v>
      </c>
      <c r="N1330" s="216" t="str">
        <f t="shared" si="41"/>
        <v>Urban centres (large)</v>
      </c>
      <c r="O1330" s="216" t="s">
        <v>285</v>
      </c>
      <c r="P1330" s="216" t="s">
        <v>286</v>
      </c>
      <c r="Q1330" s="216"/>
      <c r="R1330" s="216"/>
      <c r="S1330" s="216">
        <v>1</v>
      </c>
      <c r="T1330" s="216"/>
    </row>
    <row r="1331" spans="1:20">
      <c r="A1331" s="216">
        <v>50301</v>
      </c>
      <c r="B1331" s="216">
        <v>2</v>
      </c>
      <c r="C1331" s="216" t="str">
        <f t="shared" si="40"/>
        <v>Towns and suburbs / intermediate density area</v>
      </c>
      <c r="D1331" s="216"/>
      <c r="E1331" s="216"/>
      <c r="F1331" s="216"/>
      <c r="L1331" s="216">
        <v>50301</v>
      </c>
      <c r="M1331" s="216">
        <v>101</v>
      </c>
      <c r="N1331" s="216" t="str">
        <f t="shared" si="41"/>
        <v>Urban centres (large)</v>
      </c>
      <c r="O1331" s="216" t="s">
        <v>285</v>
      </c>
      <c r="P1331" s="216" t="s">
        <v>286</v>
      </c>
      <c r="Q1331" s="216"/>
      <c r="R1331" s="216"/>
      <c r="S1331" s="216"/>
      <c r="T1331" s="216"/>
    </row>
    <row r="1332" spans="1:20">
      <c r="A1332" s="216">
        <v>50302</v>
      </c>
      <c r="B1332" s="216">
        <v>3</v>
      </c>
      <c r="C1332" s="216" t="str">
        <f t="shared" si="40"/>
        <v>Rural areas / thinly-populated area</v>
      </c>
      <c r="D1332" s="216"/>
      <c r="E1332" s="216"/>
      <c r="F1332" s="216"/>
      <c r="L1332" s="216">
        <v>50302</v>
      </c>
      <c r="M1332" s="216">
        <v>310</v>
      </c>
      <c r="N1332" s="216" t="str">
        <f t="shared" si="41"/>
        <v>Rural area surrounding centres (central)</v>
      </c>
      <c r="O1332" s="216"/>
      <c r="P1332" s="216"/>
      <c r="Q1332" s="216" t="s">
        <v>285</v>
      </c>
      <c r="R1332" s="216" t="s">
        <v>286</v>
      </c>
      <c r="S1332" s="216"/>
      <c r="T1332" s="216"/>
    </row>
    <row r="1333" spans="1:20">
      <c r="A1333" s="216">
        <v>50303</v>
      </c>
      <c r="B1333" s="216">
        <v>3</v>
      </c>
      <c r="C1333" s="216" t="str">
        <f t="shared" si="40"/>
        <v>Rural areas / thinly-populated area</v>
      </c>
      <c r="D1333" s="216"/>
      <c r="E1333" s="216"/>
      <c r="F1333" s="216"/>
      <c r="L1333" s="216">
        <v>50303</v>
      </c>
      <c r="M1333" s="216">
        <v>101</v>
      </c>
      <c r="N1333" s="216" t="str">
        <f t="shared" si="41"/>
        <v>Urban centres (large)</v>
      </c>
      <c r="O1333" s="216" t="s">
        <v>285</v>
      </c>
      <c r="P1333" s="216" t="s">
        <v>286</v>
      </c>
      <c r="Q1333" s="216"/>
      <c r="R1333" s="216"/>
      <c r="S1333" s="216"/>
      <c r="T1333" s="216"/>
    </row>
    <row r="1334" spans="1:20">
      <c r="A1334" s="216">
        <v>50304</v>
      </c>
      <c r="B1334" s="216">
        <v>3</v>
      </c>
      <c r="C1334" s="216" t="str">
        <f t="shared" si="40"/>
        <v>Rural areas / thinly-populated area</v>
      </c>
      <c r="D1334" s="216"/>
      <c r="E1334" s="216"/>
      <c r="F1334" s="216"/>
      <c r="L1334" s="216">
        <v>50304</v>
      </c>
      <c r="M1334" s="216">
        <v>310</v>
      </c>
      <c r="N1334" s="216" t="str">
        <f t="shared" si="41"/>
        <v>Rural area surrounding centres (central)</v>
      </c>
      <c r="O1334" s="216"/>
      <c r="P1334" s="216"/>
      <c r="Q1334" s="216" t="s">
        <v>285</v>
      </c>
      <c r="R1334" s="216" t="s">
        <v>286</v>
      </c>
      <c r="S1334" s="216"/>
      <c r="T1334" s="216"/>
    </row>
    <row r="1335" spans="1:20">
      <c r="A1335" s="216">
        <v>50305</v>
      </c>
      <c r="B1335" s="216">
        <v>2</v>
      </c>
      <c r="C1335" s="216" t="str">
        <f t="shared" si="40"/>
        <v>Towns and suburbs / intermediate density area</v>
      </c>
      <c r="D1335" s="216"/>
      <c r="E1335" s="216"/>
      <c r="F1335" s="216"/>
      <c r="L1335" s="216">
        <v>50305</v>
      </c>
      <c r="M1335" s="216">
        <v>310</v>
      </c>
      <c r="N1335" s="216" t="str">
        <f t="shared" si="41"/>
        <v>Rural area surrounding centres (central)</v>
      </c>
      <c r="O1335" s="216"/>
      <c r="P1335" s="216"/>
      <c r="Q1335" s="216" t="s">
        <v>285</v>
      </c>
      <c r="R1335" s="216" t="s">
        <v>286</v>
      </c>
      <c r="S1335" s="216"/>
      <c r="T1335" s="216"/>
    </row>
    <row r="1336" spans="1:20">
      <c r="A1336" s="216">
        <v>50306</v>
      </c>
      <c r="B1336" s="216">
        <v>3</v>
      </c>
      <c r="C1336" s="216" t="str">
        <f t="shared" si="40"/>
        <v>Rural areas / thinly-populated area</v>
      </c>
      <c r="D1336" s="216"/>
      <c r="E1336" s="216"/>
      <c r="F1336" s="216"/>
      <c r="L1336" s="216">
        <v>50306</v>
      </c>
      <c r="M1336" s="216">
        <v>310</v>
      </c>
      <c r="N1336" s="216" t="str">
        <f t="shared" si="41"/>
        <v>Rural area surrounding centres (central)</v>
      </c>
      <c r="O1336" s="216"/>
      <c r="P1336" s="216"/>
      <c r="Q1336" s="216" t="s">
        <v>285</v>
      </c>
      <c r="R1336" s="216" t="s">
        <v>286</v>
      </c>
      <c r="S1336" s="216"/>
      <c r="T1336" s="216"/>
    </row>
    <row r="1337" spans="1:20">
      <c r="A1337" s="216">
        <v>50307</v>
      </c>
      <c r="B1337" s="216">
        <v>3</v>
      </c>
      <c r="C1337" s="216" t="str">
        <f t="shared" si="40"/>
        <v>Rural areas / thinly-populated area</v>
      </c>
      <c r="D1337" s="216"/>
      <c r="E1337" s="216"/>
      <c r="F1337" s="216"/>
      <c r="L1337" s="216">
        <v>50307</v>
      </c>
      <c r="M1337" s="216">
        <v>310</v>
      </c>
      <c r="N1337" s="216" t="str">
        <f t="shared" si="41"/>
        <v>Rural area surrounding centres (central)</v>
      </c>
      <c r="O1337" s="216"/>
      <c r="P1337" s="216"/>
      <c r="Q1337" s="216" t="s">
        <v>285</v>
      </c>
      <c r="R1337" s="216" t="s">
        <v>286</v>
      </c>
      <c r="S1337" s="216"/>
      <c r="T1337" s="216"/>
    </row>
    <row r="1338" spans="1:20">
      <c r="A1338" s="216">
        <v>50308</v>
      </c>
      <c r="B1338" s="216">
        <v>2</v>
      </c>
      <c r="C1338" s="216" t="str">
        <f t="shared" si="40"/>
        <v>Towns and suburbs / intermediate density area</v>
      </c>
      <c r="D1338" s="216"/>
      <c r="E1338" s="216"/>
      <c r="F1338" s="216"/>
      <c r="L1338" s="216">
        <v>50308</v>
      </c>
      <c r="M1338" s="216">
        <v>310</v>
      </c>
      <c r="N1338" s="216" t="str">
        <f t="shared" si="41"/>
        <v>Rural area surrounding centres (central)</v>
      </c>
      <c r="O1338" s="216"/>
      <c r="P1338" s="216"/>
      <c r="Q1338" s="216" t="s">
        <v>285</v>
      </c>
      <c r="R1338" s="216" t="s">
        <v>286</v>
      </c>
      <c r="S1338" s="216"/>
      <c r="T1338" s="216"/>
    </row>
    <row r="1339" spans="1:20">
      <c r="A1339" s="216">
        <v>50309</v>
      </c>
      <c r="B1339" s="216">
        <v>3</v>
      </c>
      <c r="C1339" s="216" t="str">
        <f t="shared" si="40"/>
        <v>Rural areas / thinly-populated area</v>
      </c>
      <c r="D1339" s="216"/>
      <c r="E1339" s="216"/>
      <c r="F1339" s="216"/>
      <c r="L1339" s="216">
        <v>50309</v>
      </c>
      <c r="M1339" s="216">
        <v>101</v>
      </c>
      <c r="N1339" s="216" t="str">
        <f t="shared" si="41"/>
        <v>Urban centres (large)</v>
      </c>
      <c r="O1339" s="216" t="s">
        <v>285</v>
      </c>
      <c r="P1339" s="216" t="s">
        <v>286</v>
      </c>
      <c r="Q1339" s="216"/>
      <c r="R1339" s="216"/>
      <c r="S1339" s="216"/>
      <c r="T1339" s="216"/>
    </row>
    <row r="1340" spans="1:20">
      <c r="A1340" s="216">
        <v>50310</v>
      </c>
      <c r="B1340" s="216">
        <v>2</v>
      </c>
      <c r="C1340" s="216" t="str">
        <f t="shared" si="40"/>
        <v>Towns and suburbs / intermediate density area</v>
      </c>
      <c r="D1340" s="216"/>
      <c r="E1340" s="216"/>
      <c r="F1340" s="216"/>
      <c r="L1340" s="216">
        <v>50310</v>
      </c>
      <c r="M1340" s="216">
        <v>310</v>
      </c>
      <c r="N1340" s="216" t="str">
        <f t="shared" si="41"/>
        <v>Rural area surrounding centres (central)</v>
      </c>
      <c r="O1340" s="216"/>
      <c r="P1340" s="216"/>
      <c r="Q1340" s="216" t="s">
        <v>285</v>
      </c>
      <c r="R1340" s="216" t="s">
        <v>286</v>
      </c>
      <c r="S1340" s="216"/>
      <c r="T1340" s="216"/>
    </row>
    <row r="1341" spans="1:20">
      <c r="A1341" s="216">
        <v>50311</v>
      </c>
      <c r="B1341" s="216">
        <v>3</v>
      </c>
      <c r="C1341" s="216" t="str">
        <f t="shared" si="40"/>
        <v>Rural areas / thinly-populated area</v>
      </c>
      <c r="D1341" s="216"/>
      <c r="E1341" s="216"/>
      <c r="F1341" s="216"/>
      <c r="L1341" s="216">
        <v>50311</v>
      </c>
      <c r="M1341" s="216">
        <v>310</v>
      </c>
      <c r="N1341" s="216" t="str">
        <f t="shared" si="41"/>
        <v>Rural area surrounding centres (central)</v>
      </c>
      <c r="O1341" s="216"/>
      <c r="P1341" s="216"/>
      <c r="Q1341" s="216" t="s">
        <v>285</v>
      </c>
      <c r="R1341" s="216" t="s">
        <v>286</v>
      </c>
      <c r="S1341" s="216"/>
      <c r="T1341" s="216"/>
    </row>
    <row r="1342" spans="1:20">
      <c r="A1342" s="216">
        <v>50312</v>
      </c>
      <c r="B1342" s="216">
        <v>3</v>
      </c>
      <c r="C1342" s="216" t="str">
        <f t="shared" si="40"/>
        <v>Rural areas / thinly-populated area</v>
      </c>
      <c r="D1342" s="216"/>
      <c r="E1342" s="216"/>
      <c r="F1342" s="216"/>
      <c r="L1342" s="216">
        <v>50312</v>
      </c>
      <c r="M1342" s="216">
        <v>410</v>
      </c>
      <c r="N1342" s="216" t="str">
        <f t="shared" si="41"/>
        <v>Rural area (central)</v>
      </c>
      <c r="O1342" s="216"/>
      <c r="P1342" s="216"/>
      <c r="Q1342" s="216"/>
      <c r="R1342" s="216"/>
      <c r="S1342" s="216">
        <v>1</v>
      </c>
      <c r="T1342" s="216"/>
    </row>
    <row r="1343" spans="1:20">
      <c r="A1343" s="216">
        <v>50313</v>
      </c>
      <c r="B1343" s="216">
        <v>3</v>
      </c>
      <c r="C1343" s="216" t="str">
        <f t="shared" si="40"/>
        <v>Rural areas / thinly-populated area</v>
      </c>
      <c r="D1343" s="216"/>
      <c r="E1343" s="216"/>
      <c r="F1343" s="216"/>
      <c r="L1343" s="216">
        <v>50313</v>
      </c>
      <c r="M1343" s="216">
        <v>210</v>
      </c>
      <c r="N1343" s="216" t="str">
        <f t="shared" si="41"/>
        <v>Regional centres (central)</v>
      </c>
      <c r="O1343" s="216" t="s">
        <v>287</v>
      </c>
      <c r="P1343" s="216" t="s">
        <v>288</v>
      </c>
      <c r="Q1343" s="216" t="s">
        <v>285</v>
      </c>
      <c r="R1343" s="216" t="s">
        <v>286</v>
      </c>
      <c r="S1343" s="216"/>
      <c r="T1343" s="216"/>
    </row>
    <row r="1344" spans="1:20">
      <c r="A1344" s="216">
        <v>50314</v>
      </c>
      <c r="B1344" s="216">
        <v>2</v>
      </c>
      <c r="C1344" s="216" t="str">
        <f t="shared" si="40"/>
        <v>Towns and suburbs / intermediate density area</v>
      </c>
      <c r="D1344" s="216"/>
      <c r="E1344" s="216"/>
      <c r="F1344" s="216"/>
      <c r="L1344" s="216">
        <v>50314</v>
      </c>
      <c r="M1344" s="216">
        <v>101</v>
      </c>
      <c r="N1344" s="216" t="str">
        <f t="shared" si="41"/>
        <v>Urban centres (large)</v>
      </c>
      <c r="O1344" s="216" t="s">
        <v>285</v>
      </c>
      <c r="P1344" s="216" t="s">
        <v>286</v>
      </c>
      <c r="Q1344" s="216"/>
      <c r="R1344" s="216"/>
      <c r="S1344" s="216"/>
      <c r="T1344" s="216"/>
    </row>
    <row r="1345" spans="1:20">
      <c r="A1345" s="216">
        <v>50315</v>
      </c>
      <c r="B1345" s="216">
        <v>3</v>
      </c>
      <c r="C1345" s="216" t="str">
        <f t="shared" si="40"/>
        <v>Rural areas / thinly-populated area</v>
      </c>
      <c r="D1345" s="216"/>
      <c r="E1345" s="216"/>
      <c r="F1345" s="216"/>
      <c r="L1345" s="216">
        <v>50315</v>
      </c>
      <c r="M1345" s="216">
        <v>310</v>
      </c>
      <c r="N1345" s="216" t="str">
        <f t="shared" si="41"/>
        <v>Rural area surrounding centres (central)</v>
      </c>
      <c r="O1345" s="216"/>
      <c r="P1345" s="216"/>
      <c r="Q1345" s="216" t="s">
        <v>285</v>
      </c>
      <c r="R1345" s="216" t="s">
        <v>286</v>
      </c>
      <c r="S1345" s="216">
        <v>1</v>
      </c>
      <c r="T1345" s="216"/>
    </row>
    <row r="1346" spans="1:20">
      <c r="A1346" s="216">
        <v>50316</v>
      </c>
      <c r="B1346" s="216">
        <v>3</v>
      </c>
      <c r="C1346" s="216" t="str">
        <f t="shared" si="40"/>
        <v>Rural areas / thinly-populated area</v>
      </c>
      <c r="D1346" s="216"/>
      <c r="E1346" s="216"/>
      <c r="F1346" s="216"/>
      <c r="L1346" s="216">
        <v>50316</v>
      </c>
      <c r="M1346" s="216">
        <v>310</v>
      </c>
      <c r="N1346" s="216" t="str">
        <f t="shared" si="41"/>
        <v>Rural area surrounding centres (central)</v>
      </c>
      <c r="O1346" s="216"/>
      <c r="P1346" s="216"/>
      <c r="Q1346" s="216" t="s">
        <v>285</v>
      </c>
      <c r="R1346" s="216" t="s">
        <v>286</v>
      </c>
      <c r="S1346" s="216"/>
      <c r="T1346" s="216"/>
    </row>
    <row r="1347" spans="1:20">
      <c r="A1347" s="216">
        <v>50317</v>
      </c>
      <c r="B1347" s="216">
        <v>3</v>
      </c>
      <c r="C1347" s="216" t="str">
        <f t="shared" si="40"/>
        <v>Rural areas / thinly-populated area</v>
      </c>
      <c r="D1347" s="216"/>
      <c r="E1347" s="216"/>
      <c r="F1347" s="216"/>
      <c r="L1347" s="216">
        <v>50317</v>
      </c>
      <c r="M1347" s="216">
        <v>310</v>
      </c>
      <c r="N1347" s="216" t="str">
        <f t="shared" si="41"/>
        <v>Rural area surrounding centres (central)</v>
      </c>
      <c r="O1347" s="216"/>
      <c r="P1347" s="216"/>
      <c r="Q1347" s="216" t="s">
        <v>285</v>
      </c>
      <c r="R1347" s="216" t="s">
        <v>286</v>
      </c>
      <c r="S1347" s="216"/>
      <c r="T1347" s="216"/>
    </row>
    <row r="1348" spans="1:20">
      <c r="A1348" s="216">
        <v>50318</v>
      </c>
      <c r="B1348" s="216">
        <v>3</v>
      </c>
      <c r="C1348" s="216" t="str">
        <f t="shared" ref="C1348:C1411" si="42">VLOOKUP(B1348,$F$3:$G$5,2)</f>
        <v>Rural areas / thinly-populated area</v>
      </c>
      <c r="D1348" s="216"/>
      <c r="E1348" s="216"/>
      <c r="F1348" s="216"/>
      <c r="L1348" s="216">
        <v>50318</v>
      </c>
      <c r="M1348" s="216">
        <v>330</v>
      </c>
      <c r="N1348" s="216" t="str">
        <f t="shared" ref="N1348:N1411" si="43">VLOOKUP(M1348,$U$3:$V$13,2)</f>
        <v>Rural area surrounding centres (peripheral)</v>
      </c>
      <c r="O1348" s="216"/>
      <c r="P1348" s="216"/>
      <c r="Q1348" s="216" t="s">
        <v>285</v>
      </c>
      <c r="R1348" s="216" t="s">
        <v>286</v>
      </c>
      <c r="S1348" s="216"/>
      <c r="T1348" s="216"/>
    </row>
    <row r="1349" spans="1:20">
      <c r="A1349" s="216">
        <v>50319</v>
      </c>
      <c r="B1349" s="216">
        <v>3</v>
      </c>
      <c r="C1349" s="216" t="str">
        <f t="shared" si="42"/>
        <v>Rural areas / thinly-populated area</v>
      </c>
      <c r="D1349" s="216"/>
      <c r="E1349" s="216"/>
      <c r="F1349" s="216"/>
      <c r="L1349" s="216">
        <v>50319</v>
      </c>
      <c r="M1349" s="216">
        <v>310</v>
      </c>
      <c r="N1349" s="216" t="str">
        <f t="shared" si="43"/>
        <v>Rural area surrounding centres (central)</v>
      </c>
      <c r="O1349" s="216"/>
      <c r="P1349" s="216"/>
      <c r="Q1349" s="216" t="s">
        <v>285</v>
      </c>
      <c r="R1349" s="216" t="s">
        <v>286</v>
      </c>
      <c r="S1349" s="216"/>
      <c r="T1349" s="216"/>
    </row>
    <row r="1350" spans="1:20">
      <c r="A1350" s="216">
        <v>50320</v>
      </c>
      <c r="B1350" s="216">
        <v>3</v>
      </c>
      <c r="C1350" s="216" t="str">
        <f t="shared" si="42"/>
        <v>Rural areas / thinly-populated area</v>
      </c>
      <c r="D1350" s="216"/>
      <c r="E1350" s="216"/>
      <c r="F1350" s="216"/>
      <c r="L1350" s="216">
        <v>50320</v>
      </c>
      <c r="M1350" s="216">
        <v>410</v>
      </c>
      <c r="N1350" s="216" t="str">
        <f t="shared" si="43"/>
        <v>Rural area (central)</v>
      </c>
      <c r="O1350" s="216"/>
      <c r="P1350" s="216"/>
      <c r="Q1350" s="216"/>
      <c r="R1350" s="216"/>
      <c r="S1350" s="216"/>
      <c r="T1350" s="216"/>
    </row>
    <row r="1351" spans="1:20">
      <c r="A1351" s="216">
        <v>50321</v>
      </c>
      <c r="B1351" s="216">
        <v>3</v>
      </c>
      <c r="C1351" s="216" t="str">
        <f t="shared" si="42"/>
        <v>Rural areas / thinly-populated area</v>
      </c>
      <c r="D1351" s="216"/>
      <c r="E1351" s="216"/>
      <c r="F1351" s="216"/>
      <c r="L1351" s="216">
        <v>50321</v>
      </c>
      <c r="M1351" s="216">
        <v>310</v>
      </c>
      <c r="N1351" s="216" t="str">
        <f t="shared" si="43"/>
        <v>Rural area surrounding centres (central)</v>
      </c>
      <c r="O1351" s="216"/>
      <c r="P1351" s="216"/>
      <c r="Q1351" s="216" t="s">
        <v>285</v>
      </c>
      <c r="R1351" s="216" t="s">
        <v>286</v>
      </c>
      <c r="S1351" s="216"/>
      <c r="T1351" s="216"/>
    </row>
    <row r="1352" spans="1:20">
      <c r="A1352" s="216">
        <v>50322</v>
      </c>
      <c r="B1352" s="216">
        <v>3</v>
      </c>
      <c r="C1352" s="216" t="str">
        <f t="shared" si="42"/>
        <v>Rural areas / thinly-populated area</v>
      </c>
      <c r="D1352" s="216"/>
      <c r="E1352" s="216"/>
      <c r="F1352" s="216"/>
      <c r="L1352" s="216">
        <v>50322</v>
      </c>
      <c r="M1352" s="216">
        <v>310</v>
      </c>
      <c r="N1352" s="216" t="str">
        <f t="shared" si="43"/>
        <v>Rural area surrounding centres (central)</v>
      </c>
      <c r="O1352" s="216"/>
      <c r="P1352" s="216"/>
      <c r="Q1352" s="216" t="s">
        <v>285</v>
      </c>
      <c r="R1352" s="216" t="s">
        <v>286</v>
      </c>
      <c r="S1352" s="216"/>
      <c r="T1352" s="216"/>
    </row>
    <row r="1353" spans="1:20">
      <c r="A1353" s="216">
        <v>50323</v>
      </c>
      <c r="B1353" s="216">
        <v>3</v>
      </c>
      <c r="C1353" s="216" t="str">
        <f t="shared" si="42"/>
        <v>Rural areas / thinly-populated area</v>
      </c>
      <c r="D1353" s="216"/>
      <c r="E1353" s="216"/>
      <c r="F1353" s="216"/>
      <c r="L1353" s="216">
        <v>50323</v>
      </c>
      <c r="M1353" s="216">
        <v>310</v>
      </c>
      <c r="N1353" s="216" t="str">
        <f t="shared" si="43"/>
        <v>Rural area surrounding centres (central)</v>
      </c>
      <c r="O1353" s="216"/>
      <c r="P1353" s="216"/>
      <c r="Q1353" s="216" t="s">
        <v>285</v>
      </c>
      <c r="R1353" s="216" t="s">
        <v>286</v>
      </c>
      <c r="S1353" s="216"/>
      <c r="T1353" s="216"/>
    </row>
    <row r="1354" spans="1:20">
      <c r="A1354" s="216">
        <v>50324</v>
      </c>
      <c r="B1354" s="216">
        <v>2</v>
      </c>
      <c r="C1354" s="216" t="str">
        <f t="shared" si="42"/>
        <v>Towns and suburbs / intermediate density area</v>
      </c>
      <c r="D1354" s="216"/>
      <c r="E1354" s="216"/>
      <c r="F1354" s="216"/>
      <c r="L1354" s="216">
        <v>50324</v>
      </c>
      <c r="M1354" s="216">
        <v>310</v>
      </c>
      <c r="N1354" s="216" t="str">
        <f t="shared" si="43"/>
        <v>Rural area surrounding centres (central)</v>
      </c>
      <c r="O1354" s="216"/>
      <c r="P1354" s="216"/>
      <c r="Q1354" s="216" t="s">
        <v>285</v>
      </c>
      <c r="R1354" s="216" t="s">
        <v>286</v>
      </c>
      <c r="S1354" s="216"/>
      <c r="T1354" s="216"/>
    </row>
    <row r="1355" spans="1:20">
      <c r="A1355" s="216">
        <v>50325</v>
      </c>
      <c r="B1355" s="216">
        <v>3</v>
      </c>
      <c r="C1355" s="216" t="str">
        <f t="shared" si="42"/>
        <v>Rural areas / thinly-populated area</v>
      </c>
      <c r="D1355" s="216"/>
      <c r="E1355" s="216"/>
      <c r="F1355" s="216"/>
      <c r="L1355" s="216">
        <v>50325</v>
      </c>
      <c r="M1355" s="216">
        <v>310</v>
      </c>
      <c r="N1355" s="216" t="str">
        <f t="shared" si="43"/>
        <v>Rural area surrounding centres (central)</v>
      </c>
      <c r="O1355" s="216"/>
      <c r="P1355" s="216"/>
      <c r="Q1355" s="216" t="s">
        <v>285</v>
      </c>
      <c r="R1355" s="216" t="s">
        <v>286</v>
      </c>
      <c r="S1355" s="216"/>
      <c r="T1355" s="216"/>
    </row>
    <row r="1356" spans="1:20">
      <c r="A1356" s="216">
        <v>50326</v>
      </c>
      <c r="B1356" s="216">
        <v>2</v>
      </c>
      <c r="C1356" s="216" t="str">
        <f t="shared" si="42"/>
        <v>Towns and suburbs / intermediate density area</v>
      </c>
      <c r="D1356" s="216"/>
      <c r="E1356" s="216"/>
      <c r="F1356" s="216"/>
      <c r="L1356" s="216">
        <v>50326</v>
      </c>
      <c r="M1356" s="216">
        <v>210</v>
      </c>
      <c r="N1356" s="216" t="str">
        <f t="shared" si="43"/>
        <v>Regional centres (central)</v>
      </c>
      <c r="O1356" s="216" t="s">
        <v>287</v>
      </c>
      <c r="P1356" s="216" t="s">
        <v>288</v>
      </c>
      <c r="Q1356" s="216" t="s">
        <v>285</v>
      </c>
      <c r="R1356" s="216" t="s">
        <v>286</v>
      </c>
      <c r="S1356" s="216"/>
      <c r="T1356" s="216"/>
    </row>
    <row r="1357" spans="1:20">
      <c r="A1357" s="216">
        <v>50327</v>
      </c>
      <c r="B1357" s="216">
        <v>3</v>
      </c>
      <c r="C1357" s="216" t="str">
        <f t="shared" si="42"/>
        <v>Rural areas / thinly-populated area</v>
      </c>
      <c r="D1357" s="216"/>
      <c r="E1357" s="216"/>
      <c r="F1357" s="216"/>
      <c r="L1357" s="216">
        <v>50327</v>
      </c>
      <c r="M1357" s="216">
        <v>310</v>
      </c>
      <c r="N1357" s="216" t="str">
        <f t="shared" si="43"/>
        <v>Rural area surrounding centres (central)</v>
      </c>
      <c r="O1357" s="216"/>
      <c r="P1357" s="216"/>
      <c r="Q1357" s="216" t="s">
        <v>285</v>
      </c>
      <c r="R1357" s="216" t="s">
        <v>286</v>
      </c>
      <c r="S1357" s="216"/>
      <c r="T1357" s="216"/>
    </row>
    <row r="1358" spans="1:20">
      <c r="A1358" s="216">
        <v>50328</v>
      </c>
      <c r="B1358" s="216">
        <v>3</v>
      </c>
      <c r="C1358" s="216" t="str">
        <f t="shared" si="42"/>
        <v>Rural areas / thinly-populated area</v>
      </c>
      <c r="D1358" s="216"/>
      <c r="E1358" s="216"/>
      <c r="F1358" s="216"/>
      <c r="L1358" s="216">
        <v>50328</v>
      </c>
      <c r="M1358" s="216">
        <v>310</v>
      </c>
      <c r="N1358" s="216" t="str">
        <f t="shared" si="43"/>
        <v>Rural area surrounding centres (central)</v>
      </c>
      <c r="O1358" s="216"/>
      <c r="P1358" s="216"/>
      <c r="Q1358" s="216" t="s">
        <v>285</v>
      </c>
      <c r="R1358" s="216" t="s">
        <v>286</v>
      </c>
      <c r="S1358" s="216"/>
      <c r="T1358" s="216"/>
    </row>
    <row r="1359" spans="1:20">
      <c r="A1359" s="216">
        <v>50329</v>
      </c>
      <c r="B1359" s="216">
        <v>3</v>
      </c>
      <c r="C1359" s="216" t="str">
        <f t="shared" si="42"/>
        <v>Rural areas / thinly-populated area</v>
      </c>
      <c r="D1359" s="216"/>
      <c r="E1359" s="216"/>
      <c r="F1359" s="216"/>
      <c r="L1359" s="216">
        <v>50329</v>
      </c>
      <c r="M1359" s="216">
        <v>310</v>
      </c>
      <c r="N1359" s="216" t="str">
        <f t="shared" si="43"/>
        <v>Rural area surrounding centres (central)</v>
      </c>
      <c r="O1359" s="216"/>
      <c r="P1359" s="216"/>
      <c r="Q1359" s="216" t="s">
        <v>285</v>
      </c>
      <c r="R1359" s="216" t="s">
        <v>286</v>
      </c>
      <c r="S1359" s="216"/>
      <c r="T1359" s="216"/>
    </row>
    <row r="1360" spans="1:20">
      <c r="A1360" s="216">
        <v>50330</v>
      </c>
      <c r="B1360" s="216">
        <v>3</v>
      </c>
      <c r="C1360" s="216" t="str">
        <f t="shared" si="42"/>
        <v>Rural areas / thinly-populated area</v>
      </c>
      <c r="D1360" s="216"/>
      <c r="E1360" s="216"/>
      <c r="F1360" s="216"/>
      <c r="L1360" s="216">
        <v>50330</v>
      </c>
      <c r="M1360" s="216">
        <v>410</v>
      </c>
      <c r="N1360" s="216" t="str">
        <f t="shared" si="43"/>
        <v>Rural area (central)</v>
      </c>
      <c r="O1360" s="216"/>
      <c r="P1360" s="216"/>
      <c r="Q1360" s="216"/>
      <c r="R1360" s="216"/>
      <c r="S1360" s="216">
        <v>1</v>
      </c>
      <c r="T1360" s="216"/>
    </row>
    <row r="1361" spans="1:20">
      <c r="A1361" s="216">
        <v>50331</v>
      </c>
      <c r="B1361" s="216">
        <v>3</v>
      </c>
      <c r="C1361" s="216" t="str">
        <f t="shared" si="42"/>
        <v>Rural areas / thinly-populated area</v>
      </c>
      <c r="D1361" s="216"/>
      <c r="E1361" s="216"/>
      <c r="F1361" s="216"/>
      <c r="L1361" s="216">
        <v>50331</v>
      </c>
      <c r="M1361" s="216">
        <v>410</v>
      </c>
      <c r="N1361" s="216" t="str">
        <f t="shared" si="43"/>
        <v>Rural area (central)</v>
      </c>
      <c r="O1361" s="216"/>
      <c r="P1361" s="216"/>
      <c r="Q1361" s="216"/>
      <c r="R1361" s="216"/>
      <c r="S1361" s="216"/>
      <c r="T1361" s="216"/>
    </row>
    <row r="1362" spans="1:20">
      <c r="A1362" s="216">
        <v>50332</v>
      </c>
      <c r="B1362" s="216">
        <v>3</v>
      </c>
      <c r="C1362" s="216" t="str">
        <f t="shared" si="42"/>
        <v>Rural areas / thinly-populated area</v>
      </c>
      <c r="D1362" s="216"/>
      <c r="E1362" s="216"/>
      <c r="F1362" s="216"/>
      <c r="L1362" s="216">
        <v>50332</v>
      </c>
      <c r="M1362" s="216">
        <v>310</v>
      </c>
      <c r="N1362" s="216" t="str">
        <f t="shared" si="43"/>
        <v>Rural area surrounding centres (central)</v>
      </c>
      <c r="O1362" s="216"/>
      <c r="P1362" s="216"/>
      <c r="Q1362" s="216" t="s">
        <v>285</v>
      </c>
      <c r="R1362" s="216" t="s">
        <v>286</v>
      </c>
      <c r="S1362" s="216"/>
      <c r="T1362" s="216"/>
    </row>
    <row r="1363" spans="1:20">
      <c r="A1363" s="216">
        <v>50335</v>
      </c>
      <c r="B1363" s="216">
        <v>3</v>
      </c>
      <c r="C1363" s="216" t="str">
        <f t="shared" si="42"/>
        <v>Rural areas / thinly-populated area</v>
      </c>
      <c r="D1363" s="216"/>
      <c r="E1363" s="216"/>
      <c r="F1363" s="216"/>
      <c r="L1363" s="216">
        <v>50335</v>
      </c>
      <c r="M1363" s="216">
        <v>410</v>
      </c>
      <c r="N1363" s="216" t="str">
        <f t="shared" si="43"/>
        <v>Rural area (central)</v>
      </c>
      <c r="O1363" s="216"/>
      <c r="P1363" s="216"/>
      <c r="Q1363" s="216"/>
      <c r="R1363" s="216"/>
      <c r="S1363" s="216"/>
      <c r="T1363" s="216"/>
    </row>
    <row r="1364" spans="1:20">
      <c r="A1364" s="216">
        <v>50336</v>
      </c>
      <c r="B1364" s="216">
        <v>3</v>
      </c>
      <c r="C1364" s="216" t="str">
        <f t="shared" si="42"/>
        <v>Rural areas / thinly-populated area</v>
      </c>
      <c r="D1364" s="216"/>
      <c r="E1364" s="216"/>
      <c r="F1364" s="216"/>
      <c r="L1364" s="216">
        <v>50336</v>
      </c>
      <c r="M1364" s="216">
        <v>103</v>
      </c>
      <c r="N1364" s="216" t="str">
        <f t="shared" si="43"/>
        <v>Urban centres (small)</v>
      </c>
      <c r="O1364" s="216" t="s">
        <v>267</v>
      </c>
      <c r="P1364" s="216" t="s">
        <v>268</v>
      </c>
      <c r="Q1364" s="216"/>
      <c r="R1364" s="216"/>
      <c r="S1364" s="216">
        <v>1</v>
      </c>
      <c r="T1364" s="216"/>
    </row>
    <row r="1365" spans="1:20">
      <c r="A1365" s="216">
        <v>50337</v>
      </c>
      <c r="B1365" s="216">
        <v>3</v>
      </c>
      <c r="C1365" s="216" t="str">
        <f t="shared" si="42"/>
        <v>Rural areas / thinly-populated area</v>
      </c>
      <c r="D1365" s="216"/>
      <c r="E1365" s="216"/>
      <c r="F1365" s="216"/>
      <c r="L1365" s="216">
        <v>50337</v>
      </c>
      <c r="M1365" s="216">
        <v>310</v>
      </c>
      <c r="N1365" s="216" t="str">
        <f t="shared" si="43"/>
        <v>Rural area surrounding centres (central)</v>
      </c>
      <c r="O1365" s="216"/>
      <c r="P1365" s="216"/>
      <c r="Q1365" s="216" t="s">
        <v>285</v>
      </c>
      <c r="R1365" s="216" t="s">
        <v>286</v>
      </c>
      <c r="S1365" s="216"/>
      <c r="T1365" s="216"/>
    </row>
    <row r="1366" spans="1:20">
      <c r="A1366" s="216">
        <v>50338</v>
      </c>
      <c r="B1366" s="216">
        <v>2</v>
      </c>
      <c r="C1366" s="216" t="str">
        <f t="shared" si="42"/>
        <v>Towns and suburbs / intermediate density area</v>
      </c>
      <c r="D1366" s="216"/>
      <c r="E1366" s="216"/>
      <c r="F1366" s="216"/>
      <c r="L1366" s="216">
        <v>50338</v>
      </c>
      <c r="M1366" s="216">
        <v>101</v>
      </c>
      <c r="N1366" s="216" t="str">
        <f t="shared" si="43"/>
        <v>Urban centres (large)</v>
      </c>
      <c r="O1366" s="216" t="s">
        <v>285</v>
      </c>
      <c r="P1366" s="216" t="s">
        <v>286</v>
      </c>
      <c r="Q1366" s="216"/>
      <c r="R1366" s="216"/>
      <c r="S1366" s="216"/>
      <c r="T1366" s="216"/>
    </row>
    <row r="1367" spans="1:20">
      <c r="A1367" s="216">
        <v>50339</v>
      </c>
      <c r="B1367" s="216">
        <v>2</v>
      </c>
      <c r="C1367" s="216" t="str">
        <f t="shared" si="42"/>
        <v>Towns and suburbs / intermediate density area</v>
      </c>
      <c r="D1367" s="216"/>
      <c r="E1367" s="216"/>
      <c r="F1367" s="216"/>
      <c r="L1367" s="216">
        <v>50339</v>
      </c>
      <c r="M1367" s="216">
        <v>310</v>
      </c>
      <c r="N1367" s="216" t="str">
        <f t="shared" si="43"/>
        <v>Rural area surrounding centres (central)</v>
      </c>
      <c r="O1367" s="216"/>
      <c r="P1367" s="216"/>
      <c r="Q1367" s="216" t="s">
        <v>285</v>
      </c>
      <c r="R1367" s="216" t="s">
        <v>286</v>
      </c>
      <c r="S1367" s="216"/>
      <c r="T1367" s="216"/>
    </row>
    <row r="1368" spans="1:20">
      <c r="A1368" s="216">
        <v>50401</v>
      </c>
      <c r="B1368" s="216">
        <v>3</v>
      </c>
      <c r="C1368" s="216" t="str">
        <f t="shared" si="42"/>
        <v>Rural areas / thinly-populated area</v>
      </c>
      <c r="D1368" s="216"/>
      <c r="E1368" s="216"/>
      <c r="F1368" s="216"/>
      <c r="L1368" s="216">
        <v>50401</v>
      </c>
      <c r="M1368" s="216">
        <v>420</v>
      </c>
      <c r="N1368" s="216" t="str">
        <f t="shared" si="43"/>
        <v>Rural area (intermdiate)</v>
      </c>
      <c r="O1368" s="216"/>
      <c r="P1368" s="216"/>
      <c r="Q1368" s="216"/>
      <c r="R1368" s="216"/>
      <c r="S1368" s="216">
        <v>1</v>
      </c>
      <c r="T1368" s="216"/>
    </row>
    <row r="1369" spans="1:20">
      <c r="A1369" s="216">
        <v>50402</v>
      </c>
      <c r="B1369" s="216">
        <v>3</v>
      </c>
      <c r="C1369" s="216" t="str">
        <f t="shared" si="42"/>
        <v>Rural areas / thinly-populated area</v>
      </c>
      <c r="D1369" s="216"/>
      <c r="E1369" s="216"/>
      <c r="F1369" s="216"/>
      <c r="L1369" s="216">
        <v>50402</v>
      </c>
      <c r="M1369" s="216">
        <v>430</v>
      </c>
      <c r="N1369" s="216" t="str">
        <f t="shared" si="43"/>
        <v>Rural area (peripheral)</v>
      </c>
      <c r="O1369" s="216"/>
      <c r="P1369" s="216"/>
      <c r="Q1369" s="216"/>
      <c r="R1369" s="216"/>
      <c r="S1369" s="216">
        <v>1</v>
      </c>
      <c r="T1369" s="216"/>
    </row>
    <row r="1370" spans="1:20">
      <c r="A1370" s="216">
        <v>50403</v>
      </c>
      <c r="B1370" s="216">
        <v>3</v>
      </c>
      <c r="C1370" s="216" t="str">
        <f t="shared" si="42"/>
        <v>Rural areas / thinly-populated area</v>
      </c>
      <c r="D1370" s="216"/>
      <c r="E1370" s="216"/>
      <c r="F1370" s="216"/>
      <c r="L1370" s="216">
        <v>50403</v>
      </c>
      <c r="M1370" s="216">
        <v>430</v>
      </c>
      <c r="N1370" s="216" t="str">
        <f t="shared" si="43"/>
        <v>Rural area (peripheral)</v>
      </c>
      <c r="O1370" s="216"/>
      <c r="P1370" s="216"/>
      <c r="Q1370" s="216"/>
      <c r="R1370" s="216"/>
      <c r="S1370" s="216">
        <v>1</v>
      </c>
      <c r="T1370" s="216"/>
    </row>
    <row r="1371" spans="1:20">
      <c r="A1371" s="216">
        <v>50404</v>
      </c>
      <c r="B1371" s="216">
        <v>2</v>
      </c>
      <c r="C1371" s="216" t="str">
        <f t="shared" si="42"/>
        <v>Towns and suburbs / intermediate density area</v>
      </c>
      <c r="D1371" s="216"/>
      <c r="E1371" s="216"/>
      <c r="F1371" s="216"/>
      <c r="L1371" s="216">
        <v>50404</v>
      </c>
      <c r="M1371" s="216">
        <v>410</v>
      </c>
      <c r="N1371" s="216" t="str">
        <f t="shared" si="43"/>
        <v>Rural area (central)</v>
      </c>
      <c r="O1371" s="216"/>
      <c r="P1371" s="216"/>
      <c r="Q1371" s="216"/>
      <c r="R1371" s="216"/>
      <c r="S1371" s="216"/>
      <c r="T1371" s="216"/>
    </row>
    <row r="1372" spans="1:20">
      <c r="A1372" s="216">
        <v>50405</v>
      </c>
      <c r="B1372" s="216">
        <v>3</v>
      </c>
      <c r="C1372" s="216" t="str">
        <f t="shared" si="42"/>
        <v>Rural areas / thinly-populated area</v>
      </c>
      <c r="D1372" s="216"/>
      <c r="E1372" s="216"/>
      <c r="F1372" s="216"/>
      <c r="L1372" s="216">
        <v>50405</v>
      </c>
      <c r="M1372" s="216">
        <v>430</v>
      </c>
      <c r="N1372" s="216" t="str">
        <f t="shared" si="43"/>
        <v>Rural area (peripheral)</v>
      </c>
      <c r="O1372" s="216"/>
      <c r="P1372" s="216"/>
      <c r="Q1372" s="216"/>
      <c r="R1372" s="216"/>
      <c r="S1372" s="216">
        <v>1</v>
      </c>
      <c r="T1372" s="216"/>
    </row>
    <row r="1373" spans="1:20">
      <c r="A1373" s="216">
        <v>50406</v>
      </c>
      <c r="B1373" s="216">
        <v>3</v>
      </c>
      <c r="C1373" s="216" t="str">
        <f t="shared" si="42"/>
        <v>Rural areas / thinly-populated area</v>
      </c>
      <c r="D1373" s="216"/>
      <c r="E1373" s="216"/>
      <c r="F1373" s="216"/>
      <c r="L1373" s="216">
        <v>50406</v>
      </c>
      <c r="M1373" s="216">
        <v>410</v>
      </c>
      <c r="N1373" s="216" t="str">
        <f t="shared" si="43"/>
        <v>Rural area (central)</v>
      </c>
      <c r="O1373" s="216"/>
      <c r="P1373" s="216"/>
      <c r="Q1373" s="216"/>
      <c r="R1373" s="216"/>
      <c r="S1373" s="216">
        <v>1</v>
      </c>
      <c r="T1373" s="216"/>
    </row>
    <row r="1374" spans="1:20">
      <c r="A1374" s="216">
        <v>50407</v>
      </c>
      <c r="B1374" s="216">
        <v>3</v>
      </c>
      <c r="C1374" s="216" t="str">
        <f t="shared" si="42"/>
        <v>Rural areas / thinly-populated area</v>
      </c>
      <c r="D1374" s="216"/>
      <c r="E1374" s="216"/>
      <c r="F1374" s="216"/>
      <c r="L1374" s="216">
        <v>50407</v>
      </c>
      <c r="M1374" s="216">
        <v>420</v>
      </c>
      <c r="N1374" s="216" t="str">
        <f t="shared" si="43"/>
        <v>Rural area (intermdiate)</v>
      </c>
      <c r="O1374" s="216"/>
      <c r="P1374" s="216"/>
      <c r="Q1374" s="216"/>
      <c r="R1374" s="216"/>
      <c r="S1374" s="216">
        <v>1</v>
      </c>
      <c r="T1374" s="216"/>
    </row>
    <row r="1375" spans="1:20">
      <c r="A1375" s="216">
        <v>50408</v>
      </c>
      <c r="B1375" s="216">
        <v>3</v>
      </c>
      <c r="C1375" s="216" t="str">
        <f t="shared" si="42"/>
        <v>Rural areas / thinly-populated area</v>
      </c>
      <c r="D1375" s="216"/>
      <c r="E1375" s="216"/>
      <c r="F1375" s="216"/>
      <c r="L1375" s="216">
        <v>50408</v>
      </c>
      <c r="M1375" s="216">
        <v>420</v>
      </c>
      <c r="N1375" s="216" t="str">
        <f t="shared" si="43"/>
        <v>Rural area (intermdiate)</v>
      </c>
      <c r="O1375" s="216"/>
      <c r="P1375" s="216"/>
      <c r="Q1375" s="216"/>
      <c r="R1375" s="216"/>
      <c r="S1375" s="216">
        <v>1</v>
      </c>
      <c r="T1375" s="216"/>
    </row>
    <row r="1376" spans="1:20">
      <c r="A1376" s="216">
        <v>50409</v>
      </c>
      <c r="B1376" s="216">
        <v>3</v>
      </c>
      <c r="C1376" s="216" t="str">
        <f t="shared" si="42"/>
        <v>Rural areas / thinly-populated area</v>
      </c>
      <c r="D1376" s="216"/>
      <c r="E1376" s="216"/>
      <c r="F1376" s="216"/>
      <c r="L1376" s="216">
        <v>50409</v>
      </c>
      <c r="M1376" s="216">
        <v>420</v>
      </c>
      <c r="N1376" s="216" t="str">
        <f t="shared" si="43"/>
        <v>Rural area (intermdiate)</v>
      </c>
      <c r="O1376" s="216"/>
      <c r="P1376" s="216"/>
      <c r="Q1376" s="216"/>
      <c r="R1376" s="216"/>
      <c r="S1376" s="216">
        <v>1</v>
      </c>
      <c r="T1376" s="216"/>
    </row>
    <row r="1377" spans="1:20">
      <c r="A1377" s="216">
        <v>50410</v>
      </c>
      <c r="B1377" s="216">
        <v>3</v>
      </c>
      <c r="C1377" s="216" t="str">
        <f t="shared" si="42"/>
        <v>Rural areas / thinly-populated area</v>
      </c>
      <c r="D1377" s="216"/>
      <c r="E1377" s="216"/>
      <c r="F1377" s="216"/>
      <c r="L1377" s="216">
        <v>50410</v>
      </c>
      <c r="M1377" s="216">
        <v>420</v>
      </c>
      <c r="N1377" s="216" t="str">
        <f t="shared" si="43"/>
        <v>Rural area (intermdiate)</v>
      </c>
      <c r="O1377" s="216"/>
      <c r="P1377" s="216"/>
      <c r="Q1377" s="216"/>
      <c r="R1377" s="216"/>
      <c r="S1377" s="216">
        <v>1</v>
      </c>
      <c r="T1377" s="216"/>
    </row>
    <row r="1378" spans="1:20">
      <c r="A1378" s="216">
        <v>50411</v>
      </c>
      <c r="B1378" s="216">
        <v>3</v>
      </c>
      <c r="C1378" s="216" t="str">
        <f t="shared" si="42"/>
        <v>Rural areas / thinly-populated area</v>
      </c>
      <c r="D1378" s="216"/>
      <c r="E1378" s="216"/>
      <c r="F1378" s="216"/>
      <c r="L1378" s="216">
        <v>50411</v>
      </c>
      <c r="M1378" s="216">
        <v>430</v>
      </c>
      <c r="N1378" s="216" t="str">
        <f t="shared" si="43"/>
        <v>Rural area (peripheral)</v>
      </c>
      <c r="O1378" s="216"/>
      <c r="P1378" s="216"/>
      <c r="Q1378" s="216"/>
      <c r="R1378" s="216"/>
      <c r="S1378" s="216">
        <v>1</v>
      </c>
      <c r="T1378" s="216"/>
    </row>
    <row r="1379" spans="1:20">
      <c r="A1379" s="216">
        <v>50412</v>
      </c>
      <c r="B1379" s="216">
        <v>3</v>
      </c>
      <c r="C1379" s="216" t="str">
        <f t="shared" si="42"/>
        <v>Rural areas / thinly-populated area</v>
      </c>
      <c r="D1379" s="216"/>
      <c r="E1379" s="216"/>
      <c r="F1379" s="216"/>
      <c r="L1379" s="216">
        <v>50412</v>
      </c>
      <c r="M1379" s="216">
        <v>420</v>
      </c>
      <c r="N1379" s="216" t="str">
        <f t="shared" si="43"/>
        <v>Rural area (intermdiate)</v>
      </c>
      <c r="O1379" s="216"/>
      <c r="P1379" s="216"/>
      <c r="Q1379" s="216"/>
      <c r="R1379" s="216"/>
      <c r="S1379" s="216"/>
      <c r="T1379" s="216"/>
    </row>
    <row r="1380" spans="1:20">
      <c r="A1380" s="216">
        <v>50413</v>
      </c>
      <c r="B1380" s="216">
        <v>3</v>
      </c>
      <c r="C1380" s="216" t="str">
        <f t="shared" si="42"/>
        <v>Rural areas / thinly-populated area</v>
      </c>
      <c r="D1380" s="216"/>
      <c r="E1380" s="216"/>
      <c r="F1380" s="216"/>
      <c r="L1380" s="216">
        <v>50413</v>
      </c>
      <c r="M1380" s="216">
        <v>430</v>
      </c>
      <c r="N1380" s="216" t="str">
        <f t="shared" si="43"/>
        <v>Rural area (peripheral)</v>
      </c>
      <c r="O1380" s="216"/>
      <c r="P1380" s="216"/>
      <c r="Q1380" s="216"/>
      <c r="R1380" s="216"/>
      <c r="S1380" s="216"/>
      <c r="T1380" s="216"/>
    </row>
    <row r="1381" spans="1:20">
      <c r="A1381" s="216">
        <v>50414</v>
      </c>
      <c r="B1381" s="216">
        <v>3</v>
      </c>
      <c r="C1381" s="216" t="str">
        <f t="shared" si="42"/>
        <v>Rural areas / thinly-populated area</v>
      </c>
      <c r="D1381" s="216"/>
      <c r="E1381" s="216"/>
      <c r="F1381" s="216"/>
      <c r="L1381" s="216">
        <v>50414</v>
      </c>
      <c r="M1381" s="216">
        <v>430</v>
      </c>
      <c r="N1381" s="216" t="str">
        <f t="shared" si="43"/>
        <v>Rural area (peripheral)</v>
      </c>
      <c r="O1381" s="216"/>
      <c r="P1381" s="216"/>
      <c r="Q1381" s="216"/>
      <c r="R1381" s="216"/>
      <c r="S1381" s="216">
        <v>1</v>
      </c>
      <c r="T1381" s="216"/>
    </row>
    <row r="1382" spans="1:20">
      <c r="A1382" s="216">
        <v>50415</v>
      </c>
      <c r="B1382" s="216">
        <v>3</v>
      </c>
      <c r="C1382" s="216" t="str">
        <f t="shared" si="42"/>
        <v>Rural areas / thinly-populated area</v>
      </c>
      <c r="D1382" s="216"/>
      <c r="E1382" s="216"/>
      <c r="F1382" s="216"/>
      <c r="L1382" s="216">
        <v>50415</v>
      </c>
      <c r="M1382" s="216">
        <v>410</v>
      </c>
      <c r="N1382" s="216" t="str">
        <f t="shared" si="43"/>
        <v>Rural area (central)</v>
      </c>
      <c r="O1382" s="216"/>
      <c r="P1382" s="216"/>
      <c r="Q1382" s="216"/>
      <c r="R1382" s="216"/>
      <c r="S1382" s="216">
        <v>1</v>
      </c>
      <c r="T1382" s="216"/>
    </row>
    <row r="1383" spans="1:20">
      <c r="A1383" s="216">
        <v>50416</v>
      </c>
      <c r="B1383" s="216">
        <v>3</v>
      </c>
      <c r="C1383" s="216" t="str">
        <f t="shared" si="42"/>
        <v>Rural areas / thinly-populated area</v>
      </c>
      <c r="D1383" s="216"/>
      <c r="E1383" s="216"/>
      <c r="F1383" s="216"/>
      <c r="L1383" s="216">
        <v>50416</v>
      </c>
      <c r="M1383" s="216">
        <v>410</v>
      </c>
      <c r="N1383" s="216" t="str">
        <f t="shared" si="43"/>
        <v>Rural area (central)</v>
      </c>
      <c r="O1383" s="216"/>
      <c r="P1383" s="216"/>
      <c r="Q1383" s="216"/>
      <c r="R1383" s="216"/>
      <c r="S1383" s="216"/>
      <c r="T1383" s="216"/>
    </row>
    <row r="1384" spans="1:20">
      <c r="A1384" s="216">
        <v>50417</v>
      </c>
      <c r="B1384" s="216">
        <v>3</v>
      </c>
      <c r="C1384" s="216" t="str">
        <f t="shared" si="42"/>
        <v>Rural areas / thinly-populated area</v>
      </c>
      <c r="D1384" s="216"/>
      <c r="E1384" s="216"/>
      <c r="F1384" s="216"/>
      <c r="L1384" s="216">
        <v>50417</v>
      </c>
      <c r="M1384" s="216">
        <v>220</v>
      </c>
      <c r="N1384" s="216" t="str">
        <f t="shared" si="43"/>
        <v>Regional centres  (intermediate)</v>
      </c>
      <c r="O1384" s="216" t="s">
        <v>289</v>
      </c>
      <c r="P1384" s="216" t="s">
        <v>290</v>
      </c>
      <c r="Q1384" s="216"/>
      <c r="R1384" s="216"/>
      <c r="S1384" s="216">
        <v>1</v>
      </c>
      <c r="T1384" s="216"/>
    </row>
    <row r="1385" spans="1:20">
      <c r="A1385" s="216">
        <v>50418</v>
      </c>
      <c r="B1385" s="216">
        <v>2</v>
      </c>
      <c r="C1385" s="216" t="str">
        <f t="shared" si="42"/>
        <v>Towns and suburbs / intermediate density area</v>
      </c>
      <c r="D1385" s="216"/>
      <c r="E1385" s="216"/>
      <c r="F1385" s="216"/>
      <c r="L1385" s="216">
        <v>50418</v>
      </c>
      <c r="M1385" s="216">
        <v>220</v>
      </c>
      <c r="N1385" s="216" t="str">
        <f t="shared" si="43"/>
        <v>Regional centres  (intermediate)</v>
      </c>
      <c r="O1385" s="216" t="s">
        <v>291</v>
      </c>
      <c r="P1385" s="216" t="s">
        <v>292</v>
      </c>
      <c r="Q1385" s="216"/>
      <c r="R1385" s="216"/>
      <c r="S1385" s="216">
        <v>1</v>
      </c>
      <c r="T1385" s="216"/>
    </row>
    <row r="1386" spans="1:20">
      <c r="A1386" s="216">
        <v>50419</v>
      </c>
      <c r="B1386" s="216">
        <v>3</v>
      </c>
      <c r="C1386" s="216" t="str">
        <f t="shared" si="42"/>
        <v>Rural areas / thinly-populated area</v>
      </c>
      <c r="D1386" s="216"/>
      <c r="E1386" s="216"/>
      <c r="F1386" s="216"/>
      <c r="L1386" s="216">
        <v>50419</v>
      </c>
      <c r="M1386" s="216">
        <v>420</v>
      </c>
      <c r="N1386" s="216" t="str">
        <f t="shared" si="43"/>
        <v>Rural area (intermdiate)</v>
      </c>
      <c r="O1386" s="216"/>
      <c r="P1386" s="216"/>
      <c r="Q1386" s="216"/>
      <c r="R1386" s="216"/>
      <c r="S1386" s="216">
        <v>1</v>
      </c>
      <c r="T1386" s="216"/>
    </row>
    <row r="1387" spans="1:20">
      <c r="A1387" s="216">
        <v>50420</v>
      </c>
      <c r="B1387" s="216">
        <v>3</v>
      </c>
      <c r="C1387" s="216" t="str">
        <f t="shared" si="42"/>
        <v>Rural areas / thinly-populated area</v>
      </c>
      <c r="D1387" s="216"/>
      <c r="E1387" s="216"/>
      <c r="F1387" s="216"/>
      <c r="L1387" s="216">
        <v>50420</v>
      </c>
      <c r="M1387" s="216">
        <v>420</v>
      </c>
      <c r="N1387" s="216" t="str">
        <f t="shared" si="43"/>
        <v>Rural area (intermdiate)</v>
      </c>
      <c r="O1387" s="216"/>
      <c r="P1387" s="216"/>
      <c r="Q1387" s="216"/>
      <c r="R1387" s="216"/>
      <c r="S1387" s="216"/>
      <c r="T1387" s="216"/>
    </row>
    <row r="1388" spans="1:20">
      <c r="A1388" s="216">
        <v>50421</v>
      </c>
      <c r="B1388" s="216">
        <v>2</v>
      </c>
      <c r="C1388" s="216" t="str">
        <f t="shared" si="42"/>
        <v>Towns and suburbs / intermediate density area</v>
      </c>
      <c r="D1388" s="216"/>
      <c r="E1388" s="216"/>
      <c r="F1388" s="216"/>
      <c r="L1388" s="216">
        <v>50421</v>
      </c>
      <c r="M1388" s="216">
        <v>420</v>
      </c>
      <c r="N1388" s="216" t="str">
        <f t="shared" si="43"/>
        <v>Rural area (intermdiate)</v>
      </c>
      <c r="O1388" s="216"/>
      <c r="P1388" s="216"/>
      <c r="Q1388" s="216"/>
      <c r="R1388" s="216"/>
      <c r="S1388" s="216"/>
      <c r="T1388" s="216"/>
    </row>
    <row r="1389" spans="1:20">
      <c r="A1389" s="216">
        <v>50422</v>
      </c>
      <c r="B1389" s="216">
        <v>3</v>
      </c>
      <c r="C1389" s="216" t="str">
        <f t="shared" si="42"/>
        <v>Rural areas / thinly-populated area</v>
      </c>
      <c r="D1389" s="216"/>
      <c r="E1389" s="216"/>
      <c r="F1389" s="216"/>
      <c r="L1389" s="216">
        <v>50422</v>
      </c>
      <c r="M1389" s="216">
        <v>420</v>
      </c>
      <c r="N1389" s="216" t="str">
        <f t="shared" si="43"/>
        <v>Rural area (intermdiate)</v>
      </c>
      <c r="O1389" s="216"/>
      <c r="P1389" s="216"/>
      <c r="Q1389" s="216"/>
      <c r="R1389" s="216"/>
      <c r="S1389" s="216">
        <v>1</v>
      </c>
      <c r="T1389" s="216"/>
    </row>
    <row r="1390" spans="1:20">
      <c r="A1390" s="216">
        <v>50423</v>
      </c>
      <c r="B1390" s="216">
        <v>3</v>
      </c>
      <c r="C1390" s="216" t="str">
        <f t="shared" si="42"/>
        <v>Rural areas / thinly-populated area</v>
      </c>
      <c r="D1390" s="216"/>
      <c r="E1390" s="216"/>
      <c r="F1390" s="216"/>
      <c r="L1390" s="216">
        <v>50423</v>
      </c>
      <c r="M1390" s="216">
        <v>420</v>
      </c>
      <c r="N1390" s="216" t="str">
        <f t="shared" si="43"/>
        <v>Rural area (intermdiate)</v>
      </c>
      <c r="O1390" s="216"/>
      <c r="P1390" s="216"/>
      <c r="Q1390" s="216"/>
      <c r="R1390" s="216"/>
      <c r="S1390" s="216">
        <v>1</v>
      </c>
      <c r="T1390" s="216"/>
    </row>
    <row r="1391" spans="1:20">
      <c r="A1391" s="216">
        <v>50424</v>
      </c>
      <c r="B1391" s="216">
        <v>3</v>
      </c>
      <c r="C1391" s="216" t="str">
        <f t="shared" si="42"/>
        <v>Rural areas / thinly-populated area</v>
      </c>
      <c r="D1391" s="216"/>
      <c r="E1391" s="216"/>
      <c r="F1391" s="216"/>
      <c r="L1391" s="216">
        <v>50424</v>
      </c>
      <c r="M1391" s="216">
        <v>410</v>
      </c>
      <c r="N1391" s="216" t="str">
        <f t="shared" si="43"/>
        <v>Rural area (central)</v>
      </c>
      <c r="O1391" s="216"/>
      <c r="P1391" s="216"/>
      <c r="Q1391" s="216"/>
      <c r="R1391" s="216"/>
      <c r="S1391" s="216"/>
      <c r="T1391" s="216"/>
    </row>
    <row r="1392" spans="1:20">
      <c r="A1392" s="216">
        <v>50425</v>
      </c>
      <c r="B1392" s="216">
        <v>3</v>
      </c>
      <c r="C1392" s="216" t="str">
        <f t="shared" si="42"/>
        <v>Rural areas / thinly-populated area</v>
      </c>
      <c r="D1392" s="216"/>
      <c r="E1392" s="216"/>
      <c r="F1392" s="216"/>
      <c r="L1392" s="216">
        <v>50425</v>
      </c>
      <c r="M1392" s="216">
        <v>410</v>
      </c>
      <c r="N1392" s="216" t="str">
        <f t="shared" si="43"/>
        <v>Rural area (central)</v>
      </c>
      <c r="O1392" s="216"/>
      <c r="P1392" s="216"/>
      <c r="Q1392" s="216"/>
      <c r="R1392" s="216"/>
      <c r="S1392" s="216">
        <v>1</v>
      </c>
      <c r="T1392" s="216"/>
    </row>
    <row r="1393" spans="1:20">
      <c r="A1393" s="216">
        <v>50501</v>
      </c>
      <c r="B1393" s="216">
        <v>3</v>
      </c>
      <c r="C1393" s="216" t="str">
        <f t="shared" si="42"/>
        <v>Rural areas / thinly-populated area</v>
      </c>
      <c r="D1393" s="216"/>
      <c r="E1393" s="216"/>
      <c r="F1393" s="216"/>
      <c r="L1393" s="216">
        <v>50501</v>
      </c>
      <c r="M1393" s="216">
        <v>420</v>
      </c>
      <c r="N1393" s="216" t="str">
        <f t="shared" si="43"/>
        <v>Rural area (intermdiate)</v>
      </c>
      <c r="O1393" s="216"/>
      <c r="P1393" s="216"/>
      <c r="Q1393" s="216"/>
      <c r="R1393" s="216"/>
      <c r="S1393" s="216"/>
      <c r="T1393" s="216"/>
    </row>
    <row r="1394" spans="1:20">
      <c r="A1394" s="216">
        <v>50502</v>
      </c>
      <c r="B1394" s="216">
        <v>3</v>
      </c>
      <c r="C1394" s="216" t="str">
        <f t="shared" si="42"/>
        <v>Rural areas / thinly-populated area</v>
      </c>
      <c r="D1394" s="216"/>
      <c r="E1394" s="216"/>
      <c r="F1394" s="216"/>
      <c r="L1394" s="216">
        <v>50502</v>
      </c>
      <c r="M1394" s="216">
        <v>420</v>
      </c>
      <c r="N1394" s="216" t="str">
        <f t="shared" si="43"/>
        <v>Rural area (intermdiate)</v>
      </c>
      <c r="O1394" s="216"/>
      <c r="P1394" s="216"/>
      <c r="Q1394" s="216"/>
      <c r="R1394" s="216"/>
      <c r="S1394" s="216"/>
      <c r="T1394" s="216"/>
    </row>
    <row r="1395" spans="1:20">
      <c r="A1395" s="216">
        <v>50503</v>
      </c>
      <c r="B1395" s="216">
        <v>3</v>
      </c>
      <c r="C1395" s="216" t="str">
        <f t="shared" si="42"/>
        <v>Rural areas / thinly-populated area</v>
      </c>
      <c r="D1395" s="216"/>
      <c r="E1395" s="216"/>
      <c r="F1395" s="216"/>
      <c r="L1395" s="216">
        <v>50503</v>
      </c>
      <c r="M1395" s="216">
        <v>420</v>
      </c>
      <c r="N1395" s="216" t="str">
        <f t="shared" si="43"/>
        <v>Rural area (intermdiate)</v>
      </c>
      <c r="O1395" s="216"/>
      <c r="P1395" s="216"/>
      <c r="Q1395" s="216"/>
      <c r="R1395" s="216"/>
      <c r="S1395" s="216">
        <v>1</v>
      </c>
      <c r="T1395" s="216"/>
    </row>
    <row r="1396" spans="1:20">
      <c r="A1396" s="216">
        <v>50504</v>
      </c>
      <c r="B1396" s="216">
        <v>3</v>
      </c>
      <c r="C1396" s="216" t="str">
        <f t="shared" si="42"/>
        <v>Rural areas / thinly-populated area</v>
      </c>
      <c r="D1396" s="216"/>
      <c r="E1396" s="216"/>
      <c r="F1396" s="216"/>
      <c r="L1396" s="216">
        <v>50504</v>
      </c>
      <c r="M1396" s="216">
        <v>420</v>
      </c>
      <c r="N1396" s="216" t="str">
        <f t="shared" si="43"/>
        <v>Rural area (intermdiate)</v>
      </c>
      <c r="O1396" s="216"/>
      <c r="P1396" s="216"/>
      <c r="Q1396" s="216"/>
      <c r="R1396" s="216"/>
      <c r="S1396" s="216">
        <v>1</v>
      </c>
      <c r="T1396" s="216"/>
    </row>
    <row r="1397" spans="1:20">
      <c r="A1397" s="216">
        <v>50505</v>
      </c>
      <c r="B1397" s="216">
        <v>3</v>
      </c>
      <c r="C1397" s="216" t="str">
        <f t="shared" si="42"/>
        <v>Rural areas / thinly-populated area</v>
      </c>
      <c r="D1397" s="216"/>
      <c r="E1397" s="216"/>
      <c r="F1397" s="216"/>
      <c r="L1397" s="216">
        <v>50505</v>
      </c>
      <c r="M1397" s="216">
        <v>430</v>
      </c>
      <c r="N1397" s="216" t="str">
        <f t="shared" si="43"/>
        <v>Rural area (peripheral)</v>
      </c>
      <c r="O1397" s="216"/>
      <c r="P1397" s="216"/>
      <c r="Q1397" s="216"/>
      <c r="R1397" s="216"/>
      <c r="S1397" s="216"/>
      <c r="T1397" s="216"/>
    </row>
    <row r="1398" spans="1:20">
      <c r="A1398" s="216">
        <v>50506</v>
      </c>
      <c r="B1398" s="216">
        <v>3</v>
      </c>
      <c r="C1398" s="216" t="str">
        <f t="shared" si="42"/>
        <v>Rural areas / thinly-populated area</v>
      </c>
      <c r="D1398" s="216"/>
      <c r="E1398" s="216"/>
      <c r="F1398" s="216"/>
      <c r="L1398" s="216">
        <v>50506</v>
      </c>
      <c r="M1398" s="216">
        <v>420</v>
      </c>
      <c r="N1398" s="216" t="str">
        <f t="shared" si="43"/>
        <v>Rural area (intermdiate)</v>
      </c>
      <c r="O1398" s="216"/>
      <c r="P1398" s="216"/>
      <c r="Q1398" s="216"/>
      <c r="R1398" s="216"/>
      <c r="S1398" s="216"/>
      <c r="T1398" s="216"/>
    </row>
    <row r="1399" spans="1:20">
      <c r="A1399" s="216">
        <v>50507</v>
      </c>
      <c r="B1399" s="216">
        <v>3</v>
      </c>
      <c r="C1399" s="216" t="str">
        <f t="shared" si="42"/>
        <v>Rural areas / thinly-populated area</v>
      </c>
      <c r="D1399" s="216"/>
      <c r="E1399" s="216"/>
      <c r="F1399" s="216"/>
      <c r="L1399" s="216">
        <v>50507</v>
      </c>
      <c r="M1399" s="216">
        <v>220</v>
      </c>
      <c r="N1399" s="216" t="str">
        <f t="shared" si="43"/>
        <v>Regional centres  (intermediate)</v>
      </c>
      <c r="O1399" s="216" t="s">
        <v>293</v>
      </c>
      <c r="P1399" s="216" t="s">
        <v>294</v>
      </c>
      <c r="Q1399" s="216"/>
      <c r="R1399" s="216"/>
      <c r="S1399" s="216"/>
      <c r="T1399" s="216"/>
    </row>
    <row r="1400" spans="1:20">
      <c r="A1400" s="216">
        <v>50508</v>
      </c>
      <c r="B1400" s="216">
        <v>3</v>
      </c>
      <c r="C1400" s="216" t="str">
        <f t="shared" si="42"/>
        <v>Rural areas / thinly-populated area</v>
      </c>
      <c r="D1400" s="216"/>
      <c r="E1400" s="216"/>
      <c r="F1400" s="216"/>
      <c r="L1400" s="216">
        <v>50508</v>
      </c>
      <c r="M1400" s="216">
        <v>420</v>
      </c>
      <c r="N1400" s="216" t="str">
        <f t="shared" si="43"/>
        <v>Rural area (intermdiate)</v>
      </c>
      <c r="O1400" s="216"/>
      <c r="P1400" s="216"/>
      <c r="Q1400" s="216"/>
      <c r="R1400" s="216"/>
      <c r="S1400" s="216">
        <v>1</v>
      </c>
      <c r="T1400" s="216"/>
    </row>
    <row r="1401" spans="1:20">
      <c r="A1401" s="216">
        <v>50509</v>
      </c>
      <c r="B1401" s="216">
        <v>3</v>
      </c>
      <c r="C1401" s="216" t="str">
        <f t="shared" si="42"/>
        <v>Rural areas / thinly-populated area</v>
      </c>
      <c r="D1401" s="216"/>
      <c r="E1401" s="216"/>
      <c r="F1401" s="216"/>
      <c r="L1401" s="216">
        <v>50509</v>
      </c>
      <c r="M1401" s="216">
        <v>410</v>
      </c>
      <c r="N1401" s="216" t="str">
        <f t="shared" si="43"/>
        <v>Rural area (central)</v>
      </c>
      <c r="O1401" s="216"/>
      <c r="P1401" s="216"/>
      <c r="Q1401" s="216"/>
      <c r="R1401" s="216"/>
      <c r="S1401" s="216">
        <v>1</v>
      </c>
      <c r="T1401" s="216"/>
    </row>
    <row r="1402" spans="1:20">
      <c r="A1402" s="216">
        <v>50510</v>
      </c>
      <c r="B1402" s="216">
        <v>3</v>
      </c>
      <c r="C1402" s="216" t="str">
        <f t="shared" si="42"/>
        <v>Rural areas / thinly-populated area</v>
      </c>
      <c r="D1402" s="216"/>
      <c r="E1402" s="216"/>
      <c r="F1402" s="216"/>
      <c r="L1402" s="216">
        <v>50510</v>
      </c>
      <c r="M1402" s="216">
        <v>220</v>
      </c>
      <c r="N1402" s="216" t="str">
        <f t="shared" si="43"/>
        <v>Regional centres  (intermediate)</v>
      </c>
      <c r="O1402" s="216" t="s">
        <v>293</v>
      </c>
      <c r="P1402" s="216" t="s">
        <v>294</v>
      </c>
      <c r="Q1402" s="216"/>
      <c r="R1402" s="216"/>
      <c r="S1402" s="216"/>
      <c r="T1402" s="216"/>
    </row>
    <row r="1403" spans="1:20">
      <c r="A1403" s="216">
        <v>50511</v>
      </c>
      <c r="B1403" s="216">
        <v>3</v>
      </c>
      <c r="C1403" s="216" t="str">
        <f t="shared" si="42"/>
        <v>Rural areas / thinly-populated area</v>
      </c>
      <c r="D1403" s="216"/>
      <c r="E1403" s="216"/>
      <c r="F1403" s="216"/>
      <c r="L1403" s="216">
        <v>50511</v>
      </c>
      <c r="M1403" s="216">
        <v>420</v>
      </c>
      <c r="N1403" s="216" t="str">
        <f t="shared" si="43"/>
        <v>Rural area (intermdiate)</v>
      </c>
      <c r="O1403" s="216"/>
      <c r="P1403" s="216"/>
      <c r="Q1403" s="216"/>
      <c r="R1403" s="216"/>
      <c r="S1403" s="216">
        <v>1</v>
      </c>
      <c r="T1403" s="216"/>
    </row>
    <row r="1404" spans="1:20">
      <c r="A1404" s="216">
        <v>50512</v>
      </c>
      <c r="B1404" s="216">
        <v>3</v>
      </c>
      <c r="C1404" s="216" t="str">
        <f t="shared" si="42"/>
        <v>Rural areas / thinly-populated area</v>
      </c>
      <c r="D1404" s="216"/>
      <c r="E1404" s="216"/>
      <c r="F1404" s="216"/>
      <c r="L1404" s="216">
        <v>50512</v>
      </c>
      <c r="M1404" s="216">
        <v>430</v>
      </c>
      <c r="N1404" s="216" t="str">
        <f t="shared" si="43"/>
        <v>Rural area (peripheral)</v>
      </c>
      <c r="O1404" s="216"/>
      <c r="P1404" s="216"/>
      <c r="Q1404" s="216"/>
      <c r="R1404" s="216"/>
      <c r="S1404" s="216">
        <v>1</v>
      </c>
      <c r="T1404" s="216"/>
    </row>
    <row r="1405" spans="1:20">
      <c r="A1405" s="216">
        <v>50513</v>
      </c>
      <c r="B1405" s="216">
        <v>3</v>
      </c>
      <c r="C1405" s="216" t="str">
        <f t="shared" si="42"/>
        <v>Rural areas / thinly-populated area</v>
      </c>
      <c r="D1405" s="216"/>
      <c r="E1405" s="216"/>
      <c r="F1405" s="216"/>
      <c r="L1405" s="216">
        <v>50513</v>
      </c>
      <c r="M1405" s="216">
        <v>420</v>
      </c>
      <c r="N1405" s="216" t="str">
        <f t="shared" si="43"/>
        <v>Rural area (intermdiate)</v>
      </c>
      <c r="O1405" s="216"/>
      <c r="P1405" s="216"/>
      <c r="Q1405" s="216"/>
      <c r="R1405" s="216"/>
      <c r="S1405" s="216"/>
      <c r="T1405" s="216"/>
    </row>
    <row r="1406" spans="1:20">
      <c r="A1406" s="216">
        <v>50514</v>
      </c>
      <c r="B1406" s="216">
        <v>3</v>
      </c>
      <c r="C1406" s="216" t="str">
        <f t="shared" si="42"/>
        <v>Rural areas / thinly-populated area</v>
      </c>
      <c r="D1406" s="216"/>
      <c r="E1406" s="216"/>
      <c r="F1406" s="216"/>
      <c r="L1406" s="216">
        <v>50514</v>
      </c>
      <c r="M1406" s="216">
        <v>420</v>
      </c>
      <c r="N1406" s="216" t="str">
        <f t="shared" si="43"/>
        <v>Rural area (intermdiate)</v>
      </c>
      <c r="O1406" s="216"/>
      <c r="P1406" s="216"/>
      <c r="Q1406" s="216"/>
      <c r="R1406" s="216"/>
      <c r="S1406" s="216">
        <v>1</v>
      </c>
      <c r="T1406" s="216"/>
    </row>
    <row r="1407" spans="1:20">
      <c r="A1407" s="216">
        <v>50515</v>
      </c>
      <c r="B1407" s="216">
        <v>3</v>
      </c>
      <c r="C1407" s="216" t="str">
        <f t="shared" si="42"/>
        <v>Rural areas / thinly-populated area</v>
      </c>
      <c r="D1407" s="216"/>
      <c r="E1407" s="216"/>
      <c r="F1407" s="216"/>
      <c r="L1407" s="216">
        <v>50515</v>
      </c>
      <c r="M1407" s="216">
        <v>430</v>
      </c>
      <c r="N1407" s="216" t="str">
        <f t="shared" si="43"/>
        <v>Rural area (peripheral)</v>
      </c>
      <c r="O1407" s="216"/>
      <c r="P1407" s="216"/>
      <c r="Q1407" s="216"/>
      <c r="R1407" s="216"/>
      <c r="S1407" s="216"/>
      <c r="T1407" s="216"/>
    </row>
    <row r="1408" spans="1:20">
      <c r="A1408" s="216">
        <v>50601</v>
      </c>
      <c r="B1408" s="216">
        <v>3</v>
      </c>
      <c r="C1408" s="216" t="str">
        <f t="shared" si="42"/>
        <v>Rural areas / thinly-populated area</v>
      </c>
      <c r="D1408" s="216"/>
      <c r="E1408" s="216"/>
      <c r="F1408" s="216"/>
      <c r="L1408" s="216">
        <v>50601</v>
      </c>
      <c r="M1408" s="216">
        <v>420</v>
      </c>
      <c r="N1408" s="216" t="str">
        <f t="shared" si="43"/>
        <v>Rural area (intermdiate)</v>
      </c>
      <c r="O1408" s="216"/>
      <c r="P1408" s="216"/>
      <c r="Q1408" s="216"/>
      <c r="R1408" s="216"/>
      <c r="S1408" s="216">
        <v>1</v>
      </c>
      <c r="T1408" s="216"/>
    </row>
    <row r="1409" spans="1:20">
      <c r="A1409" s="216">
        <v>50602</v>
      </c>
      <c r="B1409" s="216">
        <v>3</v>
      </c>
      <c r="C1409" s="216" t="str">
        <f t="shared" si="42"/>
        <v>Rural areas / thinly-populated area</v>
      </c>
      <c r="D1409" s="216"/>
      <c r="E1409" s="216"/>
      <c r="F1409" s="216"/>
      <c r="L1409" s="216">
        <v>50602</v>
      </c>
      <c r="M1409" s="216">
        <v>410</v>
      </c>
      <c r="N1409" s="216" t="str">
        <f t="shared" si="43"/>
        <v>Rural area (central)</v>
      </c>
      <c r="O1409" s="216"/>
      <c r="P1409" s="216"/>
      <c r="Q1409" s="216"/>
      <c r="R1409" s="216"/>
      <c r="S1409" s="216">
        <v>1</v>
      </c>
      <c r="T1409" s="216"/>
    </row>
    <row r="1410" spans="1:20">
      <c r="A1410" s="216">
        <v>50603</v>
      </c>
      <c r="B1410" s="216">
        <v>3</v>
      </c>
      <c r="C1410" s="216" t="str">
        <f t="shared" si="42"/>
        <v>Rural areas / thinly-populated area</v>
      </c>
      <c r="D1410" s="216"/>
      <c r="E1410" s="216"/>
      <c r="F1410" s="216"/>
      <c r="L1410" s="216">
        <v>50603</v>
      </c>
      <c r="M1410" s="216">
        <v>410</v>
      </c>
      <c r="N1410" s="216" t="str">
        <f t="shared" si="43"/>
        <v>Rural area (central)</v>
      </c>
      <c r="O1410" s="216"/>
      <c r="P1410" s="216"/>
      <c r="Q1410" s="216"/>
      <c r="R1410" s="216"/>
      <c r="S1410" s="216">
        <v>1</v>
      </c>
      <c r="T1410" s="216"/>
    </row>
    <row r="1411" spans="1:20">
      <c r="A1411" s="216">
        <v>50604</v>
      </c>
      <c r="B1411" s="216">
        <v>3</v>
      </c>
      <c r="C1411" s="216" t="str">
        <f t="shared" si="42"/>
        <v>Rural areas / thinly-populated area</v>
      </c>
      <c r="D1411" s="216"/>
      <c r="E1411" s="216"/>
      <c r="F1411" s="216"/>
      <c r="L1411" s="216">
        <v>50604</v>
      </c>
      <c r="M1411" s="216">
        <v>410</v>
      </c>
      <c r="N1411" s="216" t="str">
        <f t="shared" si="43"/>
        <v>Rural area (central)</v>
      </c>
      <c r="O1411" s="216"/>
      <c r="P1411" s="216"/>
      <c r="Q1411" s="216"/>
      <c r="R1411" s="216"/>
      <c r="S1411" s="216">
        <v>1</v>
      </c>
      <c r="T1411" s="216"/>
    </row>
    <row r="1412" spans="1:20">
      <c r="A1412" s="216">
        <v>50605</v>
      </c>
      <c r="B1412" s="216">
        <v>3</v>
      </c>
      <c r="C1412" s="216" t="str">
        <f t="shared" ref="C1412:C1475" si="44">VLOOKUP(B1412,$F$3:$G$5,2)</f>
        <v>Rural areas / thinly-populated area</v>
      </c>
      <c r="D1412" s="216"/>
      <c r="E1412" s="216"/>
      <c r="F1412" s="216"/>
      <c r="L1412" s="216">
        <v>50605</v>
      </c>
      <c r="M1412" s="216">
        <v>420</v>
      </c>
      <c r="N1412" s="216" t="str">
        <f t="shared" ref="N1412:N1475" si="45">VLOOKUP(M1412,$U$3:$V$13,2)</f>
        <v>Rural area (intermdiate)</v>
      </c>
      <c r="O1412" s="216"/>
      <c r="P1412" s="216"/>
      <c r="Q1412" s="216"/>
      <c r="R1412" s="216"/>
      <c r="S1412" s="216">
        <v>1</v>
      </c>
      <c r="T1412" s="216"/>
    </row>
    <row r="1413" spans="1:20">
      <c r="A1413" s="216">
        <v>50606</v>
      </c>
      <c r="B1413" s="216">
        <v>3</v>
      </c>
      <c r="C1413" s="216" t="str">
        <f t="shared" si="44"/>
        <v>Rural areas / thinly-populated area</v>
      </c>
      <c r="D1413" s="216"/>
      <c r="E1413" s="216"/>
      <c r="F1413" s="216"/>
      <c r="L1413" s="216">
        <v>50606</v>
      </c>
      <c r="M1413" s="216">
        <v>410</v>
      </c>
      <c r="N1413" s="216" t="str">
        <f t="shared" si="45"/>
        <v>Rural area (central)</v>
      </c>
      <c r="O1413" s="216"/>
      <c r="P1413" s="216"/>
      <c r="Q1413" s="216"/>
      <c r="R1413" s="216"/>
      <c r="S1413" s="216">
        <v>1</v>
      </c>
      <c r="T1413" s="216"/>
    </row>
    <row r="1414" spans="1:20">
      <c r="A1414" s="216">
        <v>50607</v>
      </c>
      <c r="B1414" s="216">
        <v>3</v>
      </c>
      <c r="C1414" s="216" t="str">
        <f t="shared" si="44"/>
        <v>Rural areas / thinly-populated area</v>
      </c>
      <c r="D1414" s="216"/>
      <c r="E1414" s="216"/>
      <c r="F1414" s="216"/>
      <c r="L1414" s="216">
        <v>50607</v>
      </c>
      <c r="M1414" s="216">
        <v>430</v>
      </c>
      <c r="N1414" s="216" t="str">
        <f t="shared" si="45"/>
        <v>Rural area (peripheral)</v>
      </c>
      <c r="O1414" s="216"/>
      <c r="P1414" s="216"/>
      <c r="Q1414" s="216"/>
      <c r="R1414" s="216"/>
      <c r="S1414" s="216">
        <v>1</v>
      </c>
      <c r="T1414" s="216"/>
    </row>
    <row r="1415" spans="1:20">
      <c r="A1415" s="216">
        <v>50608</v>
      </c>
      <c r="B1415" s="216">
        <v>3</v>
      </c>
      <c r="C1415" s="216" t="str">
        <f t="shared" si="44"/>
        <v>Rural areas / thinly-populated area</v>
      </c>
      <c r="D1415" s="216"/>
      <c r="E1415" s="216"/>
      <c r="F1415" s="216"/>
      <c r="L1415" s="216">
        <v>50608</v>
      </c>
      <c r="M1415" s="216">
        <v>420</v>
      </c>
      <c r="N1415" s="216" t="str">
        <f t="shared" si="45"/>
        <v>Rural area (intermdiate)</v>
      </c>
      <c r="O1415" s="216"/>
      <c r="P1415" s="216"/>
      <c r="Q1415" s="216"/>
      <c r="R1415" s="216"/>
      <c r="S1415" s="216"/>
      <c r="T1415" s="216"/>
    </row>
    <row r="1416" spans="1:20">
      <c r="A1416" s="216">
        <v>50609</v>
      </c>
      <c r="B1416" s="216">
        <v>3</v>
      </c>
      <c r="C1416" s="216" t="str">
        <f t="shared" si="44"/>
        <v>Rural areas / thinly-populated area</v>
      </c>
      <c r="D1416" s="216"/>
      <c r="E1416" s="216"/>
      <c r="F1416" s="216"/>
      <c r="L1416" s="216">
        <v>50609</v>
      </c>
      <c r="M1416" s="216">
        <v>410</v>
      </c>
      <c r="N1416" s="216" t="str">
        <f t="shared" si="45"/>
        <v>Rural area (central)</v>
      </c>
      <c r="O1416" s="216"/>
      <c r="P1416" s="216"/>
      <c r="Q1416" s="216"/>
      <c r="R1416" s="216"/>
      <c r="S1416" s="216">
        <v>1</v>
      </c>
      <c r="T1416" s="216"/>
    </row>
    <row r="1417" spans="1:20">
      <c r="A1417" s="216">
        <v>50610</v>
      </c>
      <c r="B1417" s="216">
        <v>3</v>
      </c>
      <c r="C1417" s="216" t="str">
        <f t="shared" si="44"/>
        <v>Rural areas / thinly-populated area</v>
      </c>
      <c r="D1417" s="216"/>
      <c r="E1417" s="216"/>
      <c r="F1417" s="216"/>
      <c r="L1417" s="216">
        <v>50610</v>
      </c>
      <c r="M1417" s="216">
        <v>410</v>
      </c>
      <c r="N1417" s="216" t="str">
        <f t="shared" si="45"/>
        <v>Rural area (central)</v>
      </c>
      <c r="O1417" s="216"/>
      <c r="P1417" s="216"/>
      <c r="Q1417" s="216"/>
      <c r="R1417" s="216"/>
      <c r="S1417" s="216">
        <v>1</v>
      </c>
      <c r="T1417" s="216"/>
    </row>
    <row r="1418" spans="1:20">
      <c r="A1418" s="216">
        <v>50611</v>
      </c>
      <c r="B1418" s="216">
        <v>3</v>
      </c>
      <c r="C1418" s="216" t="str">
        <f t="shared" si="44"/>
        <v>Rural areas / thinly-populated area</v>
      </c>
      <c r="D1418" s="216"/>
      <c r="E1418" s="216"/>
      <c r="F1418" s="216"/>
      <c r="L1418" s="216">
        <v>50611</v>
      </c>
      <c r="M1418" s="216">
        <v>210</v>
      </c>
      <c r="N1418" s="216" t="str">
        <f t="shared" si="45"/>
        <v>Regional centres (central)</v>
      </c>
      <c r="O1418" s="216" t="s">
        <v>295</v>
      </c>
      <c r="P1418" s="216" t="s">
        <v>296</v>
      </c>
      <c r="Q1418" s="216"/>
      <c r="R1418" s="216"/>
      <c r="S1418" s="216">
        <v>1</v>
      </c>
      <c r="T1418" s="216"/>
    </row>
    <row r="1419" spans="1:20">
      <c r="A1419" s="216">
        <v>50612</v>
      </c>
      <c r="B1419" s="216">
        <v>3</v>
      </c>
      <c r="C1419" s="216" t="str">
        <f t="shared" si="44"/>
        <v>Rural areas / thinly-populated area</v>
      </c>
      <c r="D1419" s="216"/>
      <c r="E1419" s="216"/>
      <c r="F1419" s="216"/>
      <c r="L1419" s="216">
        <v>50612</v>
      </c>
      <c r="M1419" s="216">
        <v>410</v>
      </c>
      <c r="N1419" s="216" t="str">
        <f t="shared" si="45"/>
        <v>Rural area (central)</v>
      </c>
      <c r="O1419" s="216"/>
      <c r="P1419" s="216"/>
      <c r="Q1419" s="216"/>
      <c r="R1419" s="216"/>
      <c r="S1419" s="216">
        <v>1</v>
      </c>
      <c r="T1419" s="216"/>
    </row>
    <row r="1420" spans="1:20">
      <c r="A1420" s="216">
        <v>50613</v>
      </c>
      <c r="B1420" s="216">
        <v>3</v>
      </c>
      <c r="C1420" s="216" t="str">
        <f t="shared" si="44"/>
        <v>Rural areas / thinly-populated area</v>
      </c>
      <c r="D1420" s="216"/>
      <c r="E1420" s="216"/>
      <c r="F1420" s="216"/>
      <c r="L1420" s="216">
        <v>50613</v>
      </c>
      <c r="M1420" s="216">
        <v>220</v>
      </c>
      <c r="N1420" s="216" t="str">
        <f t="shared" si="45"/>
        <v>Regional centres  (intermediate)</v>
      </c>
      <c r="O1420" s="216" t="s">
        <v>297</v>
      </c>
      <c r="P1420" s="216" t="s">
        <v>298</v>
      </c>
      <c r="Q1420" s="216"/>
      <c r="R1420" s="216"/>
      <c r="S1420" s="216">
        <v>1</v>
      </c>
      <c r="T1420" s="216"/>
    </row>
    <row r="1421" spans="1:20">
      <c r="A1421" s="216">
        <v>50614</v>
      </c>
      <c r="B1421" s="216">
        <v>3</v>
      </c>
      <c r="C1421" s="216" t="str">
        <f t="shared" si="44"/>
        <v>Rural areas / thinly-populated area</v>
      </c>
      <c r="D1421" s="216"/>
      <c r="E1421" s="216"/>
      <c r="F1421" s="216"/>
      <c r="L1421" s="216">
        <v>50614</v>
      </c>
      <c r="M1421" s="216">
        <v>420</v>
      </c>
      <c r="N1421" s="216" t="str">
        <f t="shared" si="45"/>
        <v>Rural area (intermdiate)</v>
      </c>
      <c r="O1421" s="216"/>
      <c r="P1421" s="216"/>
      <c r="Q1421" s="216"/>
      <c r="R1421" s="216"/>
      <c r="S1421" s="216">
        <v>1</v>
      </c>
      <c r="T1421" s="216"/>
    </row>
    <row r="1422" spans="1:20">
      <c r="A1422" s="216">
        <v>50615</v>
      </c>
      <c r="B1422" s="216">
        <v>3</v>
      </c>
      <c r="C1422" s="216" t="str">
        <f t="shared" si="44"/>
        <v>Rural areas / thinly-populated area</v>
      </c>
      <c r="D1422" s="216"/>
      <c r="E1422" s="216"/>
      <c r="F1422" s="216"/>
      <c r="L1422" s="216">
        <v>50615</v>
      </c>
      <c r="M1422" s="216">
        <v>420</v>
      </c>
      <c r="N1422" s="216" t="str">
        <f t="shared" si="45"/>
        <v>Rural area (intermdiate)</v>
      </c>
      <c r="O1422" s="216"/>
      <c r="P1422" s="216"/>
      <c r="Q1422" s="216"/>
      <c r="R1422" s="216"/>
      <c r="S1422" s="216">
        <v>1</v>
      </c>
      <c r="T1422" s="216"/>
    </row>
    <row r="1423" spans="1:20">
      <c r="A1423" s="216">
        <v>50616</v>
      </c>
      <c r="B1423" s="216">
        <v>3</v>
      </c>
      <c r="C1423" s="216" t="str">
        <f t="shared" si="44"/>
        <v>Rural areas / thinly-populated area</v>
      </c>
      <c r="D1423" s="216"/>
      <c r="E1423" s="216"/>
      <c r="F1423" s="216"/>
      <c r="L1423" s="216">
        <v>50616</v>
      </c>
      <c r="M1423" s="216">
        <v>410</v>
      </c>
      <c r="N1423" s="216" t="str">
        <f t="shared" si="45"/>
        <v>Rural area (central)</v>
      </c>
      <c r="O1423" s="216"/>
      <c r="P1423" s="216"/>
      <c r="Q1423" s="216"/>
      <c r="R1423" s="216"/>
      <c r="S1423" s="216">
        <v>1</v>
      </c>
      <c r="T1423" s="216"/>
    </row>
    <row r="1424" spans="1:20">
      <c r="A1424" s="216">
        <v>50617</v>
      </c>
      <c r="B1424" s="216">
        <v>3</v>
      </c>
      <c r="C1424" s="216" t="str">
        <f t="shared" si="44"/>
        <v>Rural areas / thinly-populated area</v>
      </c>
      <c r="D1424" s="216"/>
      <c r="E1424" s="216"/>
      <c r="F1424" s="216"/>
      <c r="L1424" s="216">
        <v>50617</v>
      </c>
      <c r="M1424" s="216">
        <v>430</v>
      </c>
      <c r="N1424" s="216" t="str">
        <f t="shared" si="45"/>
        <v>Rural area (peripheral)</v>
      </c>
      <c r="O1424" s="216"/>
      <c r="P1424" s="216"/>
      <c r="Q1424" s="216"/>
      <c r="R1424" s="216"/>
      <c r="S1424" s="216">
        <v>1</v>
      </c>
      <c r="T1424" s="216"/>
    </row>
    <row r="1425" spans="1:20">
      <c r="A1425" s="216">
        <v>50618</v>
      </c>
      <c r="B1425" s="216">
        <v>3</v>
      </c>
      <c r="C1425" s="216" t="str">
        <f t="shared" si="44"/>
        <v>Rural areas / thinly-populated area</v>
      </c>
      <c r="D1425" s="216"/>
      <c r="E1425" s="216"/>
      <c r="F1425" s="216"/>
      <c r="L1425" s="216">
        <v>50618</v>
      </c>
      <c r="M1425" s="216">
        <v>430</v>
      </c>
      <c r="N1425" s="216" t="str">
        <f t="shared" si="45"/>
        <v>Rural area (peripheral)</v>
      </c>
      <c r="O1425" s="216"/>
      <c r="P1425" s="216"/>
      <c r="Q1425" s="216"/>
      <c r="R1425" s="216"/>
      <c r="S1425" s="216">
        <v>1</v>
      </c>
      <c r="T1425" s="216"/>
    </row>
    <row r="1426" spans="1:20">
      <c r="A1426" s="216">
        <v>50619</v>
      </c>
      <c r="B1426" s="216">
        <v>2</v>
      </c>
      <c r="C1426" s="216" t="str">
        <f t="shared" si="44"/>
        <v>Towns and suburbs / intermediate density area</v>
      </c>
      <c r="D1426" s="216"/>
      <c r="E1426" s="216"/>
      <c r="F1426" s="216"/>
      <c r="L1426" s="216">
        <v>50619</v>
      </c>
      <c r="M1426" s="216">
        <v>103</v>
      </c>
      <c r="N1426" s="216" t="str">
        <f t="shared" si="45"/>
        <v>Urban centres (small)</v>
      </c>
      <c r="O1426" s="216" t="s">
        <v>299</v>
      </c>
      <c r="P1426" s="216" t="s">
        <v>300</v>
      </c>
      <c r="Q1426" s="216"/>
      <c r="R1426" s="216"/>
      <c r="S1426" s="216"/>
      <c r="T1426" s="216"/>
    </row>
    <row r="1427" spans="1:20">
      <c r="A1427" s="216">
        <v>50620</v>
      </c>
      <c r="B1427" s="216">
        <v>3</v>
      </c>
      <c r="C1427" s="216" t="str">
        <f t="shared" si="44"/>
        <v>Rural areas / thinly-populated area</v>
      </c>
      <c r="D1427" s="216"/>
      <c r="E1427" s="216"/>
      <c r="F1427" s="216"/>
      <c r="L1427" s="216">
        <v>50620</v>
      </c>
      <c r="M1427" s="216">
        <v>410</v>
      </c>
      <c r="N1427" s="216" t="str">
        <f t="shared" si="45"/>
        <v>Rural area (central)</v>
      </c>
      <c r="O1427" s="216"/>
      <c r="P1427" s="216"/>
      <c r="Q1427" s="216"/>
      <c r="R1427" s="216"/>
      <c r="S1427" s="216">
        <v>1</v>
      </c>
      <c r="T1427" s="216"/>
    </row>
    <row r="1428" spans="1:20">
      <c r="A1428" s="216">
        <v>50621</v>
      </c>
      <c r="B1428" s="216">
        <v>3</v>
      </c>
      <c r="C1428" s="216" t="str">
        <f t="shared" si="44"/>
        <v>Rural areas / thinly-populated area</v>
      </c>
      <c r="D1428" s="216"/>
      <c r="E1428" s="216"/>
      <c r="F1428" s="216"/>
      <c r="L1428" s="216">
        <v>50621</v>
      </c>
      <c r="M1428" s="216">
        <v>420</v>
      </c>
      <c r="N1428" s="216" t="str">
        <f t="shared" si="45"/>
        <v>Rural area (intermdiate)</v>
      </c>
      <c r="O1428" s="216"/>
      <c r="P1428" s="216"/>
      <c r="Q1428" s="216"/>
      <c r="R1428" s="216"/>
      <c r="S1428" s="216"/>
      <c r="T1428" s="216"/>
    </row>
    <row r="1429" spans="1:20">
      <c r="A1429" s="216">
        <v>50622</v>
      </c>
      <c r="B1429" s="216">
        <v>3</v>
      </c>
      <c r="C1429" s="216" t="str">
        <f t="shared" si="44"/>
        <v>Rural areas / thinly-populated area</v>
      </c>
      <c r="D1429" s="216"/>
      <c r="E1429" s="216"/>
      <c r="F1429" s="216"/>
      <c r="L1429" s="216">
        <v>50622</v>
      </c>
      <c r="M1429" s="216">
        <v>420</v>
      </c>
      <c r="N1429" s="216" t="str">
        <f t="shared" si="45"/>
        <v>Rural area (intermdiate)</v>
      </c>
      <c r="O1429" s="216"/>
      <c r="P1429" s="216"/>
      <c r="Q1429" s="216"/>
      <c r="R1429" s="216"/>
      <c r="S1429" s="216"/>
      <c r="T1429" s="216"/>
    </row>
    <row r="1430" spans="1:20">
      <c r="A1430" s="216">
        <v>50623</v>
      </c>
      <c r="B1430" s="216">
        <v>3</v>
      </c>
      <c r="C1430" s="216" t="str">
        <f t="shared" si="44"/>
        <v>Rural areas / thinly-populated area</v>
      </c>
      <c r="D1430" s="216"/>
      <c r="E1430" s="216"/>
      <c r="F1430" s="216"/>
      <c r="L1430" s="216">
        <v>50623</v>
      </c>
      <c r="M1430" s="216">
        <v>430</v>
      </c>
      <c r="N1430" s="216" t="str">
        <f t="shared" si="45"/>
        <v>Rural area (peripheral)</v>
      </c>
      <c r="O1430" s="216"/>
      <c r="P1430" s="216"/>
      <c r="Q1430" s="216"/>
      <c r="R1430" s="216"/>
      <c r="S1430" s="216">
        <v>1</v>
      </c>
      <c r="T1430" s="216"/>
    </row>
    <row r="1431" spans="1:20">
      <c r="A1431" s="216">
        <v>50624</v>
      </c>
      <c r="B1431" s="216">
        <v>3</v>
      </c>
      <c r="C1431" s="216" t="str">
        <f t="shared" si="44"/>
        <v>Rural areas / thinly-populated area</v>
      </c>
      <c r="D1431" s="216"/>
      <c r="E1431" s="216"/>
      <c r="F1431" s="216"/>
      <c r="L1431" s="216">
        <v>50624</v>
      </c>
      <c r="M1431" s="216">
        <v>420</v>
      </c>
      <c r="N1431" s="216" t="str">
        <f t="shared" si="45"/>
        <v>Rural area (intermdiate)</v>
      </c>
      <c r="O1431" s="216"/>
      <c r="P1431" s="216"/>
      <c r="Q1431" s="216"/>
      <c r="R1431" s="216"/>
      <c r="S1431" s="216">
        <v>1</v>
      </c>
      <c r="T1431" s="216"/>
    </row>
    <row r="1432" spans="1:20">
      <c r="A1432" s="216">
        <v>50625</v>
      </c>
      <c r="B1432" s="216">
        <v>3</v>
      </c>
      <c r="C1432" s="216" t="str">
        <f t="shared" si="44"/>
        <v>Rural areas / thinly-populated area</v>
      </c>
      <c r="D1432" s="216"/>
      <c r="E1432" s="216"/>
      <c r="F1432" s="216"/>
      <c r="L1432" s="216">
        <v>50625</v>
      </c>
      <c r="M1432" s="216">
        <v>410</v>
      </c>
      <c r="N1432" s="216" t="str">
        <f t="shared" si="45"/>
        <v>Rural area (central)</v>
      </c>
      <c r="O1432" s="216"/>
      <c r="P1432" s="216"/>
      <c r="Q1432" s="216"/>
      <c r="R1432" s="216"/>
      <c r="S1432" s="216">
        <v>1</v>
      </c>
      <c r="T1432" s="216"/>
    </row>
    <row r="1433" spans="1:20">
      <c r="A1433" s="216">
        <v>50626</v>
      </c>
      <c r="B1433" s="216">
        <v>3</v>
      </c>
      <c r="C1433" s="216" t="str">
        <f t="shared" si="44"/>
        <v>Rural areas / thinly-populated area</v>
      </c>
      <c r="D1433" s="216"/>
      <c r="E1433" s="216"/>
      <c r="F1433" s="216"/>
      <c r="L1433" s="216">
        <v>50626</v>
      </c>
      <c r="M1433" s="216">
        <v>430</v>
      </c>
      <c r="N1433" s="216" t="str">
        <f t="shared" si="45"/>
        <v>Rural area (peripheral)</v>
      </c>
      <c r="O1433" s="216"/>
      <c r="P1433" s="216"/>
      <c r="Q1433" s="216"/>
      <c r="R1433" s="216"/>
      <c r="S1433" s="216">
        <v>1</v>
      </c>
      <c r="T1433" s="216"/>
    </row>
    <row r="1434" spans="1:20">
      <c r="A1434" s="216">
        <v>50627</v>
      </c>
      <c r="B1434" s="216">
        <v>3</v>
      </c>
      <c r="C1434" s="216" t="str">
        <f t="shared" si="44"/>
        <v>Rural areas / thinly-populated area</v>
      </c>
      <c r="D1434" s="216"/>
      <c r="E1434" s="216"/>
      <c r="F1434" s="216"/>
      <c r="L1434" s="216">
        <v>50627</v>
      </c>
      <c r="M1434" s="216">
        <v>410</v>
      </c>
      <c r="N1434" s="216" t="str">
        <f t="shared" si="45"/>
        <v>Rural area (central)</v>
      </c>
      <c r="O1434" s="216"/>
      <c r="P1434" s="216"/>
      <c r="Q1434" s="216"/>
      <c r="R1434" s="216"/>
      <c r="S1434" s="216"/>
      <c r="T1434" s="216"/>
    </row>
    <row r="1435" spans="1:20">
      <c r="A1435" s="216">
        <v>50628</v>
      </c>
      <c r="B1435" s="216">
        <v>2</v>
      </c>
      <c r="C1435" s="216" t="str">
        <f t="shared" si="44"/>
        <v>Towns and suburbs / intermediate density area</v>
      </c>
      <c r="D1435" s="216"/>
      <c r="E1435" s="216"/>
      <c r="F1435" s="216"/>
      <c r="L1435" s="216">
        <v>50628</v>
      </c>
      <c r="M1435" s="216">
        <v>210</v>
      </c>
      <c r="N1435" s="216" t="str">
        <f t="shared" si="45"/>
        <v>Regional centres (central)</v>
      </c>
      <c r="O1435" s="216" t="s">
        <v>295</v>
      </c>
      <c r="P1435" s="216" t="s">
        <v>296</v>
      </c>
      <c r="Q1435" s="216"/>
      <c r="R1435" s="216"/>
      <c r="S1435" s="216">
        <v>1</v>
      </c>
      <c r="T1435" s="216"/>
    </row>
    <row r="1436" spans="1:20">
      <c r="A1436" s="216">
        <v>60101</v>
      </c>
      <c r="B1436" s="216">
        <v>1</v>
      </c>
      <c r="C1436" s="216" t="str">
        <f t="shared" si="44"/>
        <v>Cities / densely populated area</v>
      </c>
      <c r="D1436" s="216"/>
      <c r="E1436" s="216"/>
      <c r="F1436" s="216"/>
      <c r="L1436" s="216">
        <v>60101</v>
      </c>
      <c r="M1436" s="216">
        <v>101</v>
      </c>
      <c r="N1436" s="216" t="str">
        <f t="shared" si="45"/>
        <v>Urban centres (large)</v>
      </c>
      <c r="O1436" s="216" t="s">
        <v>301</v>
      </c>
      <c r="P1436" s="216" t="s">
        <v>302</v>
      </c>
      <c r="Q1436" s="216"/>
      <c r="R1436" s="216"/>
      <c r="S1436" s="216"/>
      <c r="T1436" s="216"/>
    </row>
    <row r="1437" spans="1:20">
      <c r="A1437" s="216">
        <v>60305</v>
      </c>
      <c r="B1437" s="216">
        <v>2</v>
      </c>
      <c r="C1437" s="216" t="str">
        <f t="shared" si="44"/>
        <v>Towns and suburbs / intermediate density area</v>
      </c>
      <c r="D1437" s="216"/>
      <c r="E1437" s="216"/>
      <c r="F1437" s="216"/>
      <c r="L1437" s="216">
        <v>60305</v>
      </c>
      <c r="M1437" s="216">
        <v>220</v>
      </c>
      <c r="N1437" s="216" t="str">
        <f t="shared" si="45"/>
        <v>Regional centres  (intermediate)</v>
      </c>
      <c r="O1437" s="216" t="s">
        <v>303</v>
      </c>
      <c r="P1437" s="216" t="s">
        <v>304</v>
      </c>
      <c r="Q1437" s="216"/>
      <c r="R1437" s="216"/>
      <c r="S1437" s="216"/>
      <c r="T1437" s="216"/>
    </row>
    <row r="1438" spans="1:20">
      <c r="A1438" s="216">
        <v>60318</v>
      </c>
      <c r="B1438" s="216">
        <v>3</v>
      </c>
      <c r="C1438" s="216" t="str">
        <f t="shared" si="44"/>
        <v>Rural areas / thinly-populated area</v>
      </c>
      <c r="D1438" s="216"/>
      <c r="E1438" s="216"/>
      <c r="F1438" s="216"/>
      <c r="L1438" s="216">
        <v>60318</v>
      </c>
      <c r="M1438" s="216">
        <v>310</v>
      </c>
      <c r="N1438" s="216" t="str">
        <f t="shared" si="45"/>
        <v>Rural area surrounding centres (central)</v>
      </c>
      <c r="O1438" s="216"/>
      <c r="P1438" s="216"/>
      <c r="Q1438" s="216" t="s">
        <v>301</v>
      </c>
      <c r="R1438" s="216" t="s">
        <v>302</v>
      </c>
      <c r="S1438" s="216"/>
      <c r="T1438" s="216"/>
    </row>
    <row r="1439" spans="1:20">
      <c r="A1439" s="216">
        <v>60323</v>
      </c>
      <c r="B1439" s="216">
        <v>3</v>
      </c>
      <c r="C1439" s="216" t="str">
        <f t="shared" si="44"/>
        <v>Rural areas / thinly-populated area</v>
      </c>
      <c r="D1439" s="216"/>
      <c r="E1439" s="216"/>
      <c r="F1439" s="216"/>
      <c r="L1439" s="216">
        <v>60323</v>
      </c>
      <c r="M1439" s="216">
        <v>410</v>
      </c>
      <c r="N1439" s="216" t="str">
        <f t="shared" si="45"/>
        <v>Rural area (central)</v>
      </c>
      <c r="O1439" s="216"/>
      <c r="P1439" s="216"/>
      <c r="Q1439" s="216"/>
      <c r="R1439" s="216"/>
      <c r="S1439" s="216"/>
      <c r="T1439" s="216"/>
    </row>
    <row r="1440" spans="1:20">
      <c r="A1440" s="216">
        <v>60324</v>
      </c>
      <c r="B1440" s="216">
        <v>3</v>
      </c>
      <c r="C1440" s="216" t="str">
        <f t="shared" si="44"/>
        <v>Rural areas / thinly-populated area</v>
      </c>
      <c r="D1440" s="216"/>
      <c r="E1440" s="216"/>
      <c r="F1440" s="216"/>
      <c r="L1440" s="216">
        <v>60324</v>
      </c>
      <c r="M1440" s="216">
        <v>310</v>
      </c>
      <c r="N1440" s="216" t="str">
        <f t="shared" si="45"/>
        <v>Rural area surrounding centres (central)</v>
      </c>
      <c r="O1440" s="216"/>
      <c r="P1440" s="216"/>
      <c r="Q1440" s="216" t="s">
        <v>301</v>
      </c>
      <c r="R1440" s="216" t="s">
        <v>302</v>
      </c>
      <c r="S1440" s="216"/>
      <c r="T1440" s="216"/>
    </row>
    <row r="1441" spans="1:20">
      <c r="A1441" s="216">
        <v>60326</v>
      </c>
      <c r="B1441" s="216">
        <v>3</v>
      </c>
      <c r="C1441" s="216" t="str">
        <f t="shared" si="44"/>
        <v>Rural areas / thinly-populated area</v>
      </c>
      <c r="D1441" s="216"/>
      <c r="E1441" s="216"/>
      <c r="F1441" s="216"/>
      <c r="L1441" s="216">
        <v>60326</v>
      </c>
      <c r="M1441" s="216">
        <v>310</v>
      </c>
      <c r="N1441" s="216" t="str">
        <f t="shared" si="45"/>
        <v>Rural area surrounding centres (central)</v>
      </c>
      <c r="O1441" s="216"/>
      <c r="P1441" s="216"/>
      <c r="Q1441" s="216" t="s">
        <v>301</v>
      </c>
      <c r="R1441" s="216" t="s">
        <v>302</v>
      </c>
      <c r="S1441" s="216"/>
      <c r="T1441" s="216"/>
    </row>
    <row r="1442" spans="1:20">
      <c r="A1442" s="216">
        <v>60329</v>
      </c>
      <c r="B1442" s="216">
        <v>3</v>
      </c>
      <c r="C1442" s="216" t="str">
        <f t="shared" si="44"/>
        <v>Rural areas / thinly-populated area</v>
      </c>
      <c r="D1442" s="216"/>
      <c r="E1442" s="216"/>
      <c r="F1442" s="216"/>
      <c r="L1442" s="216">
        <v>60329</v>
      </c>
      <c r="M1442" s="216">
        <v>420</v>
      </c>
      <c r="N1442" s="216" t="str">
        <f t="shared" si="45"/>
        <v>Rural area (intermdiate)</v>
      </c>
      <c r="O1442" s="216"/>
      <c r="P1442" s="216"/>
      <c r="Q1442" s="216"/>
      <c r="R1442" s="216"/>
      <c r="S1442" s="216"/>
      <c r="T1442" s="216"/>
    </row>
    <row r="1443" spans="1:20">
      <c r="A1443" s="216">
        <v>60341</v>
      </c>
      <c r="B1443" s="216">
        <v>3</v>
      </c>
      <c r="C1443" s="216" t="str">
        <f t="shared" si="44"/>
        <v>Rural areas / thinly-populated area</v>
      </c>
      <c r="D1443" s="216"/>
      <c r="E1443" s="216"/>
      <c r="F1443" s="216"/>
      <c r="L1443" s="216">
        <v>60341</v>
      </c>
      <c r="M1443" s="216">
        <v>310</v>
      </c>
      <c r="N1443" s="216" t="str">
        <f t="shared" si="45"/>
        <v>Rural area surrounding centres (central)</v>
      </c>
      <c r="O1443" s="216"/>
      <c r="P1443" s="216"/>
      <c r="Q1443" s="216" t="s">
        <v>301</v>
      </c>
      <c r="R1443" s="216" t="s">
        <v>302</v>
      </c>
      <c r="S1443" s="216"/>
      <c r="T1443" s="216"/>
    </row>
    <row r="1444" spans="1:20">
      <c r="A1444" s="216">
        <v>60344</v>
      </c>
      <c r="B1444" s="216">
        <v>2</v>
      </c>
      <c r="C1444" s="216" t="str">
        <f t="shared" si="44"/>
        <v>Towns and suburbs / intermediate density area</v>
      </c>
      <c r="D1444" s="216"/>
      <c r="E1444" s="216"/>
      <c r="F1444" s="216"/>
      <c r="L1444" s="216">
        <v>60344</v>
      </c>
      <c r="M1444" s="216">
        <v>220</v>
      </c>
      <c r="N1444" s="216" t="str">
        <f t="shared" si="45"/>
        <v>Regional centres  (intermediate)</v>
      </c>
      <c r="O1444" s="216" t="s">
        <v>303</v>
      </c>
      <c r="P1444" s="216" t="s">
        <v>304</v>
      </c>
      <c r="Q1444" s="216"/>
      <c r="R1444" s="216"/>
      <c r="S1444" s="216"/>
      <c r="T1444" s="216"/>
    </row>
    <row r="1445" spans="1:20">
      <c r="A1445" s="216">
        <v>60345</v>
      </c>
      <c r="B1445" s="216">
        <v>3</v>
      </c>
      <c r="C1445" s="216" t="str">
        <f t="shared" si="44"/>
        <v>Rural areas / thinly-populated area</v>
      </c>
      <c r="D1445" s="216"/>
      <c r="E1445" s="216"/>
      <c r="F1445" s="216"/>
      <c r="L1445" s="216">
        <v>60345</v>
      </c>
      <c r="M1445" s="216">
        <v>430</v>
      </c>
      <c r="N1445" s="216" t="str">
        <f t="shared" si="45"/>
        <v>Rural area (peripheral)</v>
      </c>
      <c r="O1445" s="216"/>
      <c r="P1445" s="216"/>
      <c r="Q1445" s="216"/>
      <c r="R1445" s="216"/>
      <c r="S1445" s="216"/>
      <c r="T1445" s="216"/>
    </row>
    <row r="1446" spans="1:20">
      <c r="A1446" s="216">
        <v>60346</v>
      </c>
      <c r="B1446" s="216">
        <v>3</v>
      </c>
      <c r="C1446" s="216" t="str">
        <f t="shared" si="44"/>
        <v>Rural areas / thinly-populated area</v>
      </c>
      <c r="D1446" s="216"/>
      <c r="E1446" s="216"/>
      <c r="F1446" s="216"/>
      <c r="L1446" s="216">
        <v>60346</v>
      </c>
      <c r="M1446" s="216">
        <v>410</v>
      </c>
      <c r="N1446" s="216" t="str">
        <f t="shared" si="45"/>
        <v>Rural area (central)</v>
      </c>
      <c r="O1446" s="216"/>
      <c r="P1446" s="216"/>
      <c r="Q1446" s="216"/>
      <c r="R1446" s="216"/>
      <c r="S1446" s="216"/>
      <c r="T1446" s="216"/>
    </row>
    <row r="1447" spans="1:20">
      <c r="A1447" s="216">
        <v>60347</v>
      </c>
      <c r="B1447" s="216">
        <v>3</v>
      </c>
      <c r="C1447" s="216" t="str">
        <f t="shared" si="44"/>
        <v>Rural areas / thinly-populated area</v>
      </c>
      <c r="D1447" s="216"/>
      <c r="E1447" s="216"/>
      <c r="F1447" s="216"/>
      <c r="L1447" s="216">
        <v>60347</v>
      </c>
      <c r="M1447" s="216">
        <v>410</v>
      </c>
      <c r="N1447" s="216" t="str">
        <f t="shared" si="45"/>
        <v>Rural area (central)</v>
      </c>
      <c r="O1447" s="216"/>
      <c r="P1447" s="216"/>
      <c r="Q1447" s="216"/>
      <c r="R1447" s="216"/>
      <c r="S1447" s="216"/>
      <c r="T1447" s="216"/>
    </row>
    <row r="1448" spans="1:20">
      <c r="A1448" s="216">
        <v>60348</v>
      </c>
      <c r="B1448" s="216">
        <v>3</v>
      </c>
      <c r="C1448" s="216" t="str">
        <f t="shared" si="44"/>
        <v>Rural areas / thinly-populated area</v>
      </c>
      <c r="D1448" s="216"/>
      <c r="E1448" s="216"/>
      <c r="F1448" s="216"/>
      <c r="L1448" s="216">
        <v>60348</v>
      </c>
      <c r="M1448" s="216">
        <v>410</v>
      </c>
      <c r="N1448" s="216" t="str">
        <f t="shared" si="45"/>
        <v>Rural area (central)</v>
      </c>
      <c r="O1448" s="216"/>
      <c r="P1448" s="216"/>
      <c r="Q1448" s="216"/>
      <c r="R1448" s="216"/>
      <c r="S1448" s="216"/>
      <c r="T1448" s="216"/>
    </row>
    <row r="1449" spans="1:20">
      <c r="A1449" s="216">
        <v>60349</v>
      </c>
      <c r="B1449" s="216">
        <v>3</v>
      </c>
      <c r="C1449" s="216" t="str">
        <f t="shared" si="44"/>
        <v>Rural areas / thinly-populated area</v>
      </c>
      <c r="D1449" s="216"/>
      <c r="E1449" s="216"/>
      <c r="F1449" s="216"/>
      <c r="L1449" s="216">
        <v>60349</v>
      </c>
      <c r="M1449" s="216">
        <v>420</v>
      </c>
      <c r="N1449" s="216" t="str">
        <f t="shared" si="45"/>
        <v>Rural area (intermdiate)</v>
      </c>
      <c r="O1449" s="216"/>
      <c r="P1449" s="216"/>
      <c r="Q1449" s="216"/>
      <c r="R1449" s="216"/>
      <c r="S1449" s="216"/>
      <c r="T1449" s="216"/>
    </row>
    <row r="1450" spans="1:20">
      <c r="A1450" s="216">
        <v>60350</v>
      </c>
      <c r="B1450" s="216">
        <v>3</v>
      </c>
      <c r="C1450" s="216" t="str">
        <f t="shared" si="44"/>
        <v>Rural areas / thinly-populated area</v>
      </c>
      <c r="D1450" s="216"/>
      <c r="E1450" s="216"/>
      <c r="F1450" s="216"/>
      <c r="L1450" s="216">
        <v>60350</v>
      </c>
      <c r="M1450" s="216">
        <v>310</v>
      </c>
      <c r="N1450" s="216" t="str">
        <f t="shared" si="45"/>
        <v>Rural area surrounding centres (central)</v>
      </c>
      <c r="O1450" s="216"/>
      <c r="P1450" s="216"/>
      <c r="Q1450" s="216" t="s">
        <v>301</v>
      </c>
      <c r="R1450" s="216" t="s">
        <v>302</v>
      </c>
      <c r="S1450" s="216"/>
      <c r="T1450" s="216"/>
    </row>
    <row r="1451" spans="1:20">
      <c r="A1451" s="216">
        <v>60351</v>
      </c>
      <c r="B1451" s="216">
        <v>3</v>
      </c>
      <c r="C1451" s="216" t="str">
        <f t="shared" si="44"/>
        <v>Rural areas / thinly-populated area</v>
      </c>
      <c r="D1451" s="216"/>
      <c r="E1451" s="216"/>
      <c r="F1451" s="216"/>
      <c r="L1451" s="216">
        <v>60351</v>
      </c>
      <c r="M1451" s="216">
        <v>430</v>
      </c>
      <c r="N1451" s="216" t="str">
        <f t="shared" si="45"/>
        <v>Rural area (peripheral)</v>
      </c>
      <c r="O1451" s="216"/>
      <c r="P1451" s="216"/>
      <c r="Q1451" s="216"/>
      <c r="R1451" s="216"/>
      <c r="S1451" s="216"/>
      <c r="T1451" s="216"/>
    </row>
    <row r="1452" spans="1:20">
      <c r="A1452" s="216">
        <v>60608</v>
      </c>
      <c r="B1452" s="216">
        <v>2</v>
      </c>
      <c r="C1452" s="216" t="str">
        <f t="shared" si="44"/>
        <v>Towns and suburbs / intermediate density area</v>
      </c>
      <c r="D1452" s="216"/>
      <c r="E1452" s="216"/>
      <c r="F1452" s="216"/>
      <c r="L1452" s="216">
        <v>60608</v>
      </c>
      <c r="M1452" s="216">
        <v>101</v>
      </c>
      <c r="N1452" s="216" t="str">
        <f t="shared" si="45"/>
        <v>Urban centres (large)</v>
      </c>
      <c r="O1452" s="216" t="s">
        <v>301</v>
      </c>
      <c r="P1452" s="216" t="s">
        <v>302</v>
      </c>
      <c r="Q1452" s="216"/>
      <c r="R1452" s="216"/>
      <c r="S1452" s="216"/>
      <c r="T1452" s="216"/>
    </row>
    <row r="1453" spans="1:20">
      <c r="A1453" s="216">
        <v>60611</v>
      </c>
      <c r="B1453" s="216">
        <v>2</v>
      </c>
      <c r="C1453" s="216" t="str">
        <f t="shared" si="44"/>
        <v>Towns and suburbs / intermediate density area</v>
      </c>
      <c r="D1453" s="216"/>
      <c r="E1453" s="216"/>
      <c r="F1453" s="216"/>
      <c r="L1453" s="216">
        <v>60611</v>
      </c>
      <c r="M1453" s="216">
        <v>101</v>
      </c>
      <c r="N1453" s="216" t="str">
        <f t="shared" si="45"/>
        <v>Urban centres (large)</v>
      </c>
      <c r="O1453" s="216" t="s">
        <v>301</v>
      </c>
      <c r="P1453" s="216" t="s">
        <v>302</v>
      </c>
      <c r="Q1453" s="216"/>
      <c r="R1453" s="216"/>
      <c r="S1453" s="216"/>
      <c r="T1453" s="216"/>
    </row>
    <row r="1454" spans="1:20">
      <c r="A1454" s="216">
        <v>60613</v>
      </c>
      <c r="B1454" s="216">
        <v>2</v>
      </c>
      <c r="C1454" s="216" t="str">
        <f t="shared" si="44"/>
        <v>Towns and suburbs / intermediate density area</v>
      </c>
      <c r="D1454" s="216"/>
      <c r="E1454" s="216"/>
      <c r="F1454" s="216"/>
      <c r="L1454" s="216">
        <v>60613</v>
      </c>
      <c r="M1454" s="216">
        <v>310</v>
      </c>
      <c r="N1454" s="216" t="str">
        <f t="shared" si="45"/>
        <v>Rural area surrounding centres (central)</v>
      </c>
      <c r="O1454" s="216"/>
      <c r="P1454" s="216"/>
      <c r="Q1454" s="216" t="s">
        <v>301</v>
      </c>
      <c r="R1454" s="216" t="s">
        <v>302</v>
      </c>
      <c r="S1454" s="216"/>
      <c r="T1454" s="216"/>
    </row>
    <row r="1455" spans="1:20">
      <c r="A1455" s="216">
        <v>60617</v>
      </c>
      <c r="B1455" s="216">
        <v>2</v>
      </c>
      <c r="C1455" s="216" t="str">
        <f t="shared" si="44"/>
        <v>Towns and suburbs / intermediate density area</v>
      </c>
      <c r="D1455" s="216"/>
      <c r="E1455" s="216"/>
      <c r="F1455" s="216"/>
      <c r="L1455" s="216">
        <v>60617</v>
      </c>
      <c r="M1455" s="216">
        <v>101</v>
      </c>
      <c r="N1455" s="216" t="str">
        <f t="shared" si="45"/>
        <v>Urban centres (large)</v>
      </c>
      <c r="O1455" s="216" t="s">
        <v>301</v>
      </c>
      <c r="P1455" s="216" t="s">
        <v>302</v>
      </c>
      <c r="Q1455" s="216"/>
      <c r="R1455" s="216"/>
      <c r="S1455" s="216"/>
      <c r="T1455" s="216"/>
    </row>
    <row r="1456" spans="1:20">
      <c r="A1456" s="216">
        <v>60618</v>
      </c>
      <c r="B1456" s="216">
        <v>3</v>
      </c>
      <c r="C1456" s="216" t="str">
        <f t="shared" si="44"/>
        <v>Rural areas / thinly-populated area</v>
      </c>
      <c r="D1456" s="216"/>
      <c r="E1456" s="216"/>
      <c r="F1456" s="216"/>
      <c r="L1456" s="216">
        <v>60618</v>
      </c>
      <c r="M1456" s="216">
        <v>310</v>
      </c>
      <c r="N1456" s="216" t="str">
        <f t="shared" si="45"/>
        <v>Rural area surrounding centres (central)</v>
      </c>
      <c r="O1456" s="216"/>
      <c r="P1456" s="216"/>
      <c r="Q1456" s="216" t="s">
        <v>301</v>
      </c>
      <c r="R1456" s="216" t="s">
        <v>302</v>
      </c>
      <c r="S1456" s="216"/>
      <c r="T1456" s="216"/>
    </row>
    <row r="1457" spans="1:20">
      <c r="A1457" s="216">
        <v>60619</v>
      </c>
      <c r="B1457" s="216">
        <v>2</v>
      </c>
      <c r="C1457" s="216" t="str">
        <f t="shared" si="44"/>
        <v>Towns and suburbs / intermediate density area</v>
      </c>
      <c r="D1457" s="216"/>
      <c r="E1457" s="216"/>
      <c r="F1457" s="216"/>
      <c r="L1457" s="216">
        <v>60619</v>
      </c>
      <c r="M1457" s="216">
        <v>101</v>
      </c>
      <c r="N1457" s="216" t="str">
        <f t="shared" si="45"/>
        <v>Urban centres (large)</v>
      </c>
      <c r="O1457" s="216" t="s">
        <v>301</v>
      </c>
      <c r="P1457" s="216" t="s">
        <v>302</v>
      </c>
      <c r="Q1457" s="216"/>
      <c r="R1457" s="216"/>
      <c r="S1457" s="216"/>
      <c r="T1457" s="216"/>
    </row>
    <row r="1458" spans="1:20">
      <c r="A1458" s="216">
        <v>60623</v>
      </c>
      <c r="B1458" s="216">
        <v>3</v>
      </c>
      <c r="C1458" s="216" t="str">
        <f t="shared" si="44"/>
        <v>Rural areas / thinly-populated area</v>
      </c>
      <c r="D1458" s="216"/>
      <c r="E1458" s="216"/>
      <c r="F1458" s="216"/>
      <c r="L1458" s="216">
        <v>60623</v>
      </c>
      <c r="M1458" s="216">
        <v>310</v>
      </c>
      <c r="N1458" s="216" t="str">
        <f t="shared" si="45"/>
        <v>Rural area surrounding centres (central)</v>
      </c>
      <c r="O1458" s="216"/>
      <c r="P1458" s="216"/>
      <c r="Q1458" s="216" t="s">
        <v>301</v>
      </c>
      <c r="R1458" s="216" t="s">
        <v>302</v>
      </c>
      <c r="S1458" s="216"/>
      <c r="T1458" s="216"/>
    </row>
    <row r="1459" spans="1:20">
      <c r="A1459" s="216">
        <v>60624</v>
      </c>
      <c r="B1459" s="216">
        <v>2</v>
      </c>
      <c r="C1459" s="216" t="str">
        <f t="shared" si="44"/>
        <v>Towns and suburbs / intermediate density area</v>
      </c>
      <c r="D1459" s="216"/>
      <c r="E1459" s="216"/>
      <c r="F1459" s="216"/>
      <c r="L1459" s="216">
        <v>60624</v>
      </c>
      <c r="M1459" s="216">
        <v>101</v>
      </c>
      <c r="N1459" s="216" t="str">
        <f t="shared" si="45"/>
        <v>Urban centres (large)</v>
      </c>
      <c r="O1459" s="216" t="s">
        <v>301</v>
      </c>
      <c r="P1459" s="216" t="s">
        <v>302</v>
      </c>
      <c r="Q1459" s="216"/>
      <c r="R1459" s="216"/>
      <c r="S1459" s="216"/>
      <c r="T1459" s="216"/>
    </row>
    <row r="1460" spans="1:20">
      <c r="A1460" s="216">
        <v>60626</v>
      </c>
      <c r="B1460" s="216">
        <v>3</v>
      </c>
      <c r="C1460" s="216" t="str">
        <f t="shared" si="44"/>
        <v>Rural areas / thinly-populated area</v>
      </c>
      <c r="D1460" s="216"/>
      <c r="E1460" s="216"/>
      <c r="F1460" s="216"/>
      <c r="L1460" s="216">
        <v>60626</v>
      </c>
      <c r="M1460" s="216">
        <v>310</v>
      </c>
      <c r="N1460" s="216" t="str">
        <f t="shared" si="45"/>
        <v>Rural area surrounding centres (central)</v>
      </c>
      <c r="O1460" s="216"/>
      <c r="P1460" s="216"/>
      <c r="Q1460" s="216" t="s">
        <v>301</v>
      </c>
      <c r="R1460" s="216" t="s">
        <v>302</v>
      </c>
      <c r="S1460" s="216"/>
      <c r="T1460" s="216"/>
    </row>
    <row r="1461" spans="1:20">
      <c r="A1461" s="216">
        <v>60628</v>
      </c>
      <c r="B1461" s="216">
        <v>3</v>
      </c>
      <c r="C1461" s="216" t="str">
        <f t="shared" si="44"/>
        <v>Rural areas / thinly-populated area</v>
      </c>
      <c r="D1461" s="216"/>
      <c r="E1461" s="216"/>
      <c r="F1461" s="216"/>
      <c r="L1461" s="216">
        <v>60628</v>
      </c>
      <c r="M1461" s="216">
        <v>310</v>
      </c>
      <c r="N1461" s="216" t="str">
        <f t="shared" si="45"/>
        <v>Rural area surrounding centres (central)</v>
      </c>
      <c r="O1461" s="216"/>
      <c r="P1461" s="216"/>
      <c r="Q1461" s="216" t="s">
        <v>301</v>
      </c>
      <c r="R1461" s="216" t="s">
        <v>302</v>
      </c>
      <c r="S1461" s="216">
        <v>1</v>
      </c>
      <c r="T1461" s="216"/>
    </row>
    <row r="1462" spans="1:20">
      <c r="A1462" s="216">
        <v>60629</v>
      </c>
      <c r="B1462" s="216">
        <v>3</v>
      </c>
      <c r="C1462" s="216" t="str">
        <f t="shared" si="44"/>
        <v>Rural areas / thinly-populated area</v>
      </c>
      <c r="D1462" s="216"/>
      <c r="E1462" s="216"/>
      <c r="F1462" s="216"/>
      <c r="L1462" s="216">
        <v>60629</v>
      </c>
      <c r="M1462" s="216">
        <v>310</v>
      </c>
      <c r="N1462" s="216" t="str">
        <f t="shared" si="45"/>
        <v>Rural area surrounding centres (central)</v>
      </c>
      <c r="O1462" s="216"/>
      <c r="P1462" s="216"/>
      <c r="Q1462" s="216" t="s">
        <v>301</v>
      </c>
      <c r="R1462" s="216" t="s">
        <v>302</v>
      </c>
      <c r="S1462" s="216"/>
      <c r="T1462" s="216"/>
    </row>
    <row r="1463" spans="1:20">
      <c r="A1463" s="216">
        <v>60632</v>
      </c>
      <c r="B1463" s="216">
        <v>3</v>
      </c>
      <c r="C1463" s="216" t="str">
        <f t="shared" si="44"/>
        <v>Rural areas / thinly-populated area</v>
      </c>
      <c r="D1463" s="216"/>
      <c r="E1463" s="216"/>
      <c r="F1463" s="216"/>
      <c r="L1463" s="216">
        <v>60632</v>
      </c>
      <c r="M1463" s="216">
        <v>310</v>
      </c>
      <c r="N1463" s="216" t="str">
        <f t="shared" si="45"/>
        <v>Rural area surrounding centres (central)</v>
      </c>
      <c r="O1463" s="216"/>
      <c r="P1463" s="216"/>
      <c r="Q1463" s="216" t="s">
        <v>301</v>
      </c>
      <c r="R1463" s="216" t="s">
        <v>302</v>
      </c>
      <c r="S1463" s="216"/>
      <c r="T1463" s="216"/>
    </row>
    <row r="1464" spans="1:20">
      <c r="A1464" s="216">
        <v>60639</v>
      </c>
      <c r="B1464" s="216">
        <v>3</v>
      </c>
      <c r="C1464" s="216" t="str">
        <f t="shared" si="44"/>
        <v>Rural areas / thinly-populated area</v>
      </c>
      <c r="D1464" s="216"/>
      <c r="E1464" s="216"/>
      <c r="F1464" s="216"/>
      <c r="L1464" s="216">
        <v>60639</v>
      </c>
      <c r="M1464" s="216">
        <v>310</v>
      </c>
      <c r="N1464" s="216" t="str">
        <f t="shared" si="45"/>
        <v>Rural area surrounding centres (central)</v>
      </c>
      <c r="O1464" s="216"/>
      <c r="P1464" s="216"/>
      <c r="Q1464" s="216" t="s">
        <v>301</v>
      </c>
      <c r="R1464" s="216" t="s">
        <v>302</v>
      </c>
      <c r="S1464" s="216"/>
      <c r="T1464" s="216"/>
    </row>
    <row r="1465" spans="1:20">
      <c r="A1465" s="216">
        <v>60641</v>
      </c>
      <c r="B1465" s="216">
        <v>3</v>
      </c>
      <c r="C1465" s="216" t="str">
        <f t="shared" si="44"/>
        <v>Rural areas / thinly-populated area</v>
      </c>
      <c r="D1465" s="216"/>
      <c r="E1465" s="216"/>
      <c r="F1465" s="216"/>
      <c r="L1465" s="216">
        <v>60641</v>
      </c>
      <c r="M1465" s="216">
        <v>310</v>
      </c>
      <c r="N1465" s="216" t="str">
        <f t="shared" si="45"/>
        <v>Rural area surrounding centres (central)</v>
      </c>
      <c r="O1465" s="216"/>
      <c r="P1465" s="216"/>
      <c r="Q1465" s="216" t="s">
        <v>301</v>
      </c>
      <c r="R1465" s="216" t="s">
        <v>302</v>
      </c>
      <c r="S1465" s="216"/>
      <c r="T1465" s="216"/>
    </row>
    <row r="1466" spans="1:20">
      <c r="A1466" s="216">
        <v>60642</v>
      </c>
      <c r="B1466" s="216">
        <v>3</v>
      </c>
      <c r="C1466" s="216" t="str">
        <f t="shared" si="44"/>
        <v>Rural areas / thinly-populated area</v>
      </c>
      <c r="D1466" s="216"/>
      <c r="E1466" s="216"/>
      <c r="F1466" s="216"/>
      <c r="L1466" s="216">
        <v>60642</v>
      </c>
      <c r="M1466" s="216">
        <v>310</v>
      </c>
      <c r="N1466" s="216" t="str">
        <f t="shared" si="45"/>
        <v>Rural area surrounding centres (central)</v>
      </c>
      <c r="O1466" s="216"/>
      <c r="P1466" s="216"/>
      <c r="Q1466" s="216" t="s">
        <v>301</v>
      </c>
      <c r="R1466" s="216" t="s">
        <v>302</v>
      </c>
      <c r="S1466" s="216">
        <v>1</v>
      </c>
      <c r="T1466" s="216"/>
    </row>
    <row r="1467" spans="1:20">
      <c r="A1467" s="216">
        <v>60645</v>
      </c>
      <c r="B1467" s="216">
        <v>3</v>
      </c>
      <c r="C1467" s="216" t="str">
        <f t="shared" si="44"/>
        <v>Rural areas / thinly-populated area</v>
      </c>
      <c r="D1467" s="216"/>
      <c r="E1467" s="216"/>
      <c r="F1467" s="216"/>
      <c r="L1467" s="216">
        <v>60645</v>
      </c>
      <c r="M1467" s="216">
        <v>310</v>
      </c>
      <c r="N1467" s="216" t="str">
        <f t="shared" si="45"/>
        <v>Rural area surrounding centres (central)</v>
      </c>
      <c r="O1467" s="216"/>
      <c r="P1467" s="216"/>
      <c r="Q1467" s="216" t="s">
        <v>301</v>
      </c>
      <c r="R1467" s="216" t="s">
        <v>302</v>
      </c>
      <c r="S1467" s="216"/>
      <c r="T1467" s="216"/>
    </row>
    <row r="1468" spans="1:20">
      <c r="A1468" s="216">
        <v>60646</v>
      </c>
      <c r="B1468" s="216">
        <v>2</v>
      </c>
      <c r="C1468" s="216" t="str">
        <f t="shared" si="44"/>
        <v>Towns and suburbs / intermediate density area</v>
      </c>
      <c r="D1468" s="216"/>
      <c r="E1468" s="216"/>
      <c r="F1468" s="216"/>
      <c r="L1468" s="216">
        <v>60646</v>
      </c>
      <c r="M1468" s="216">
        <v>101</v>
      </c>
      <c r="N1468" s="216" t="str">
        <f t="shared" si="45"/>
        <v>Urban centres (large)</v>
      </c>
      <c r="O1468" s="216" t="s">
        <v>301</v>
      </c>
      <c r="P1468" s="216" t="s">
        <v>302</v>
      </c>
      <c r="Q1468" s="216"/>
      <c r="R1468" s="216"/>
      <c r="S1468" s="216"/>
      <c r="T1468" s="216"/>
    </row>
    <row r="1469" spans="1:20">
      <c r="A1469" s="216">
        <v>60647</v>
      </c>
      <c r="B1469" s="216">
        <v>3</v>
      </c>
      <c r="C1469" s="216" t="str">
        <f t="shared" si="44"/>
        <v>Rural areas / thinly-populated area</v>
      </c>
      <c r="D1469" s="216"/>
      <c r="E1469" s="216"/>
      <c r="F1469" s="216"/>
      <c r="L1469" s="216">
        <v>60647</v>
      </c>
      <c r="M1469" s="216">
        <v>310</v>
      </c>
      <c r="N1469" s="216" t="str">
        <f t="shared" si="45"/>
        <v>Rural area surrounding centres (central)</v>
      </c>
      <c r="O1469" s="216"/>
      <c r="P1469" s="216"/>
      <c r="Q1469" s="216" t="s">
        <v>301</v>
      </c>
      <c r="R1469" s="216" t="s">
        <v>302</v>
      </c>
      <c r="S1469" s="216"/>
      <c r="T1469" s="216"/>
    </row>
    <row r="1470" spans="1:20">
      <c r="A1470" s="216">
        <v>60648</v>
      </c>
      <c r="B1470" s="216">
        <v>3</v>
      </c>
      <c r="C1470" s="216" t="str">
        <f t="shared" si="44"/>
        <v>Rural areas / thinly-populated area</v>
      </c>
      <c r="D1470" s="216"/>
      <c r="E1470" s="216"/>
      <c r="F1470" s="216"/>
      <c r="L1470" s="216">
        <v>60648</v>
      </c>
      <c r="M1470" s="216">
        <v>310</v>
      </c>
      <c r="N1470" s="216" t="str">
        <f t="shared" si="45"/>
        <v>Rural area surrounding centres (central)</v>
      </c>
      <c r="O1470" s="216"/>
      <c r="P1470" s="216"/>
      <c r="Q1470" s="216" t="s">
        <v>301</v>
      </c>
      <c r="R1470" s="216" t="s">
        <v>302</v>
      </c>
      <c r="S1470" s="216"/>
      <c r="T1470" s="216"/>
    </row>
    <row r="1471" spans="1:20">
      <c r="A1471" s="216">
        <v>60651</v>
      </c>
      <c r="B1471" s="216">
        <v>3</v>
      </c>
      <c r="C1471" s="216" t="str">
        <f t="shared" si="44"/>
        <v>Rural areas / thinly-populated area</v>
      </c>
      <c r="D1471" s="216"/>
      <c r="E1471" s="216"/>
      <c r="F1471" s="216"/>
      <c r="L1471" s="216">
        <v>60651</v>
      </c>
      <c r="M1471" s="216">
        <v>310</v>
      </c>
      <c r="N1471" s="216" t="str">
        <f t="shared" si="45"/>
        <v>Rural area surrounding centres (central)</v>
      </c>
      <c r="O1471" s="216"/>
      <c r="P1471" s="216"/>
      <c r="Q1471" s="216" t="s">
        <v>301</v>
      </c>
      <c r="R1471" s="216" t="s">
        <v>302</v>
      </c>
      <c r="S1471" s="216"/>
      <c r="T1471" s="216"/>
    </row>
    <row r="1472" spans="1:20">
      <c r="A1472" s="216">
        <v>60653</v>
      </c>
      <c r="B1472" s="216">
        <v>3</v>
      </c>
      <c r="C1472" s="216" t="str">
        <f t="shared" si="44"/>
        <v>Rural areas / thinly-populated area</v>
      </c>
      <c r="D1472" s="216"/>
      <c r="E1472" s="216"/>
      <c r="F1472" s="216"/>
      <c r="L1472" s="216">
        <v>60653</v>
      </c>
      <c r="M1472" s="216">
        <v>101</v>
      </c>
      <c r="N1472" s="216" t="str">
        <f t="shared" si="45"/>
        <v>Urban centres (large)</v>
      </c>
      <c r="O1472" s="216" t="s">
        <v>301</v>
      </c>
      <c r="P1472" s="216" t="s">
        <v>302</v>
      </c>
      <c r="Q1472" s="216"/>
      <c r="R1472" s="216"/>
      <c r="S1472" s="216"/>
      <c r="T1472" s="216"/>
    </row>
    <row r="1473" spans="1:20">
      <c r="A1473" s="216">
        <v>60654</v>
      </c>
      <c r="B1473" s="216">
        <v>3</v>
      </c>
      <c r="C1473" s="216" t="str">
        <f t="shared" si="44"/>
        <v>Rural areas / thinly-populated area</v>
      </c>
      <c r="D1473" s="216"/>
      <c r="E1473" s="216"/>
      <c r="F1473" s="216"/>
      <c r="L1473" s="216">
        <v>60654</v>
      </c>
      <c r="M1473" s="216">
        <v>310</v>
      </c>
      <c r="N1473" s="216" t="str">
        <f t="shared" si="45"/>
        <v>Rural area surrounding centres (central)</v>
      </c>
      <c r="O1473" s="216"/>
      <c r="P1473" s="216"/>
      <c r="Q1473" s="216" t="s">
        <v>301</v>
      </c>
      <c r="R1473" s="216" t="s">
        <v>302</v>
      </c>
      <c r="S1473" s="216"/>
      <c r="T1473" s="216"/>
    </row>
    <row r="1474" spans="1:20">
      <c r="A1474" s="216">
        <v>60655</v>
      </c>
      <c r="B1474" s="216">
        <v>2</v>
      </c>
      <c r="C1474" s="216" t="str">
        <f t="shared" si="44"/>
        <v>Towns and suburbs / intermediate density area</v>
      </c>
      <c r="D1474" s="216"/>
      <c r="E1474" s="216"/>
      <c r="F1474" s="216"/>
      <c r="L1474" s="216">
        <v>60655</v>
      </c>
      <c r="M1474" s="216">
        <v>101</v>
      </c>
      <c r="N1474" s="216" t="str">
        <f t="shared" si="45"/>
        <v>Urban centres (large)</v>
      </c>
      <c r="O1474" s="216" t="s">
        <v>301</v>
      </c>
      <c r="P1474" s="216" t="s">
        <v>302</v>
      </c>
      <c r="Q1474" s="216"/>
      <c r="R1474" s="216"/>
      <c r="S1474" s="216"/>
      <c r="T1474" s="216"/>
    </row>
    <row r="1475" spans="1:20">
      <c r="A1475" s="216">
        <v>60656</v>
      </c>
      <c r="B1475" s="216">
        <v>3</v>
      </c>
      <c r="C1475" s="216" t="str">
        <f t="shared" si="44"/>
        <v>Rural areas / thinly-populated area</v>
      </c>
      <c r="D1475" s="216"/>
      <c r="E1475" s="216"/>
      <c r="F1475" s="216"/>
      <c r="L1475" s="216">
        <v>60656</v>
      </c>
      <c r="M1475" s="216">
        <v>310</v>
      </c>
      <c r="N1475" s="216" t="str">
        <f t="shared" si="45"/>
        <v>Rural area surrounding centres (central)</v>
      </c>
      <c r="O1475" s="216"/>
      <c r="P1475" s="216"/>
      <c r="Q1475" s="216" t="s">
        <v>301</v>
      </c>
      <c r="R1475" s="216" t="s">
        <v>302</v>
      </c>
      <c r="S1475" s="216"/>
      <c r="T1475" s="216"/>
    </row>
    <row r="1476" spans="1:20">
      <c r="A1476" s="216">
        <v>60659</v>
      </c>
      <c r="B1476" s="216">
        <v>3</v>
      </c>
      <c r="C1476" s="216" t="str">
        <f t="shared" ref="C1476:C1539" si="46">VLOOKUP(B1476,$F$3:$G$5,2)</f>
        <v>Rural areas / thinly-populated area</v>
      </c>
      <c r="D1476" s="216"/>
      <c r="E1476" s="216"/>
      <c r="F1476" s="216"/>
      <c r="L1476" s="216">
        <v>60659</v>
      </c>
      <c r="M1476" s="216">
        <v>310</v>
      </c>
      <c r="N1476" s="216" t="str">
        <f t="shared" ref="N1476:N1539" si="47">VLOOKUP(M1476,$U$3:$V$13,2)</f>
        <v>Rural area surrounding centres (central)</v>
      </c>
      <c r="O1476" s="216"/>
      <c r="P1476" s="216"/>
      <c r="Q1476" s="216" t="s">
        <v>301</v>
      </c>
      <c r="R1476" s="216" t="s">
        <v>302</v>
      </c>
      <c r="S1476" s="216"/>
      <c r="T1476" s="216"/>
    </row>
    <row r="1477" spans="1:20">
      <c r="A1477" s="216">
        <v>60660</v>
      </c>
      <c r="B1477" s="216">
        <v>3</v>
      </c>
      <c r="C1477" s="216" t="str">
        <f t="shared" si="46"/>
        <v>Rural areas / thinly-populated area</v>
      </c>
      <c r="D1477" s="216"/>
      <c r="E1477" s="216"/>
      <c r="F1477" s="216"/>
      <c r="L1477" s="216">
        <v>60660</v>
      </c>
      <c r="M1477" s="216">
        <v>310</v>
      </c>
      <c r="N1477" s="216" t="str">
        <f t="shared" si="47"/>
        <v>Rural area surrounding centres (central)</v>
      </c>
      <c r="O1477" s="216"/>
      <c r="P1477" s="216"/>
      <c r="Q1477" s="216" t="s">
        <v>301</v>
      </c>
      <c r="R1477" s="216" t="s">
        <v>302</v>
      </c>
      <c r="S1477" s="216"/>
      <c r="T1477" s="216"/>
    </row>
    <row r="1478" spans="1:20">
      <c r="A1478" s="216">
        <v>60661</v>
      </c>
      <c r="B1478" s="216">
        <v>3</v>
      </c>
      <c r="C1478" s="216" t="str">
        <f t="shared" si="46"/>
        <v>Rural areas / thinly-populated area</v>
      </c>
      <c r="D1478" s="216"/>
      <c r="E1478" s="216"/>
      <c r="F1478" s="216"/>
      <c r="L1478" s="216">
        <v>60661</v>
      </c>
      <c r="M1478" s="216">
        <v>310</v>
      </c>
      <c r="N1478" s="216" t="str">
        <f t="shared" si="47"/>
        <v>Rural area surrounding centres (central)</v>
      </c>
      <c r="O1478" s="216"/>
      <c r="P1478" s="216"/>
      <c r="Q1478" s="216" t="s">
        <v>301</v>
      </c>
      <c r="R1478" s="216" t="s">
        <v>302</v>
      </c>
      <c r="S1478" s="216"/>
      <c r="T1478" s="216"/>
    </row>
    <row r="1479" spans="1:20">
      <c r="A1479" s="216">
        <v>60662</v>
      </c>
      <c r="B1479" s="216">
        <v>2</v>
      </c>
      <c r="C1479" s="216" t="str">
        <f t="shared" si="46"/>
        <v>Towns and suburbs / intermediate density area</v>
      </c>
      <c r="D1479" s="216"/>
      <c r="E1479" s="216"/>
      <c r="F1479" s="216"/>
      <c r="L1479" s="216">
        <v>60662</v>
      </c>
      <c r="M1479" s="216">
        <v>101</v>
      </c>
      <c r="N1479" s="216" t="str">
        <f t="shared" si="47"/>
        <v>Urban centres (large)</v>
      </c>
      <c r="O1479" s="216" t="s">
        <v>301</v>
      </c>
      <c r="P1479" s="216" t="s">
        <v>302</v>
      </c>
      <c r="Q1479" s="216"/>
      <c r="R1479" s="216"/>
      <c r="S1479" s="216"/>
      <c r="T1479" s="216"/>
    </row>
    <row r="1480" spans="1:20">
      <c r="A1480" s="216">
        <v>60663</v>
      </c>
      <c r="B1480" s="216">
        <v>3</v>
      </c>
      <c r="C1480" s="216" t="str">
        <f t="shared" si="46"/>
        <v>Rural areas / thinly-populated area</v>
      </c>
      <c r="D1480" s="216"/>
      <c r="E1480" s="216"/>
      <c r="F1480" s="216"/>
      <c r="L1480" s="216">
        <v>60663</v>
      </c>
      <c r="M1480" s="216">
        <v>410</v>
      </c>
      <c r="N1480" s="216" t="str">
        <f t="shared" si="47"/>
        <v>Rural area (central)</v>
      </c>
      <c r="O1480" s="216"/>
      <c r="P1480" s="216"/>
      <c r="Q1480" s="216"/>
      <c r="R1480" s="216"/>
      <c r="S1480" s="216"/>
      <c r="T1480" s="216"/>
    </row>
    <row r="1481" spans="1:20">
      <c r="A1481" s="216">
        <v>60664</v>
      </c>
      <c r="B1481" s="216">
        <v>2</v>
      </c>
      <c r="C1481" s="216" t="str">
        <f t="shared" si="46"/>
        <v>Towns and suburbs / intermediate density area</v>
      </c>
      <c r="D1481" s="216"/>
      <c r="E1481" s="216"/>
      <c r="F1481" s="216"/>
      <c r="L1481" s="216">
        <v>60664</v>
      </c>
      <c r="M1481" s="216">
        <v>310</v>
      </c>
      <c r="N1481" s="216" t="str">
        <f t="shared" si="47"/>
        <v>Rural area surrounding centres (central)</v>
      </c>
      <c r="O1481" s="216"/>
      <c r="P1481" s="216"/>
      <c r="Q1481" s="216" t="s">
        <v>301</v>
      </c>
      <c r="R1481" s="216" t="s">
        <v>302</v>
      </c>
      <c r="S1481" s="216"/>
      <c r="T1481" s="216"/>
    </row>
    <row r="1482" spans="1:20">
      <c r="A1482" s="216">
        <v>60665</v>
      </c>
      <c r="B1482" s="216">
        <v>3</v>
      </c>
      <c r="C1482" s="216" t="str">
        <f t="shared" si="46"/>
        <v>Rural areas / thinly-populated area</v>
      </c>
      <c r="D1482" s="216"/>
      <c r="E1482" s="216"/>
      <c r="F1482" s="216"/>
      <c r="L1482" s="216">
        <v>60665</v>
      </c>
      <c r="M1482" s="216">
        <v>310</v>
      </c>
      <c r="N1482" s="216" t="str">
        <f t="shared" si="47"/>
        <v>Rural area surrounding centres (central)</v>
      </c>
      <c r="O1482" s="216"/>
      <c r="P1482" s="216"/>
      <c r="Q1482" s="216" t="s">
        <v>301</v>
      </c>
      <c r="R1482" s="216" t="s">
        <v>302</v>
      </c>
      <c r="S1482" s="216"/>
      <c r="T1482" s="216"/>
    </row>
    <row r="1483" spans="1:20">
      <c r="A1483" s="216">
        <v>60666</v>
      </c>
      <c r="B1483" s="216">
        <v>3</v>
      </c>
      <c r="C1483" s="216" t="str">
        <f t="shared" si="46"/>
        <v>Rural areas / thinly-populated area</v>
      </c>
      <c r="D1483" s="216"/>
      <c r="E1483" s="216"/>
      <c r="F1483" s="216"/>
      <c r="L1483" s="216">
        <v>60666</v>
      </c>
      <c r="M1483" s="216">
        <v>310</v>
      </c>
      <c r="N1483" s="216" t="str">
        <f t="shared" si="47"/>
        <v>Rural area surrounding centres (central)</v>
      </c>
      <c r="O1483" s="216"/>
      <c r="P1483" s="216"/>
      <c r="Q1483" s="216" t="s">
        <v>301</v>
      </c>
      <c r="R1483" s="216" t="s">
        <v>302</v>
      </c>
      <c r="S1483" s="216"/>
      <c r="T1483" s="216"/>
    </row>
    <row r="1484" spans="1:20">
      <c r="A1484" s="216">
        <v>60667</v>
      </c>
      <c r="B1484" s="216">
        <v>2</v>
      </c>
      <c r="C1484" s="216" t="str">
        <f t="shared" si="46"/>
        <v>Towns and suburbs / intermediate density area</v>
      </c>
      <c r="D1484" s="216"/>
      <c r="E1484" s="216"/>
      <c r="F1484" s="216"/>
      <c r="L1484" s="216">
        <v>60667</v>
      </c>
      <c r="M1484" s="216">
        <v>101</v>
      </c>
      <c r="N1484" s="216" t="str">
        <f t="shared" si="47"/>
        <v>Urban centres (large)</v>
      </c>
      <c r="O1484" s="216" t="s">
        <v>301</v>
      </c>
      <c r="P1484" s="216" t="s">
        <v>302</v>
      </c>
      <c r="Q1484" s="216"/>
      <c r="R1484" s="216"/>
      <c r="S1484" s="216"/>
      <c r="T1484" s="216"/>
    </row>
    <row r="1485" spans="1:20">
      <c r="A1485" s="216">
        <v>60668</v>
      </c>
      <c r="B1485" s="216">
        <v>3</v>
      </c>
      <c r="C1485" s="216" t="str">
        <f t="shared" si="46"/>
        <v>Rural areas / thinly-populated area</v>
      </c>
      <c r="D1485" s="216"/>
      <c r="E1485" s="216"/>
      <c r="F1485" s="216"/>
      <c r="L1485" s="216">
        <v>60668</v>
      </c>
      <c r="M1485" s="216">
        <v>310</v>
      </c>
      <c r="N1485" s="216" t="str">
        <f t="shared" si="47"/>
        <v>Rural area surrounding centres (central)</v>
      </c>
      <c r="O1485" s="216"/>
      <c r="P1485" s="216"/>
      <c r="Q1485" s="216" t="s">
        <v>301</v>
      </c>
      <c r="R1485" s="216" t="s">
        <v>302</v>
      </c>
      <c r="S1485" s="216"/>
      <c r="T1485" s="216"/>
    </row>
    <row r="1486" spans="1:20">
      <c r="A1486" s="216">
        <v>60669</v>
      </c>
      <c r="B1486" s="216">
        <v>2</v>
      </c>
      <c r="C1486" s="216" t="str">
        <f t="shared" si="46"/>
        <v>Towns and suburbs / intermediate density area</v>
      </c>
      <c r="D1486" s="216"/>
      <c r="E1486" s="216"/>
      <c r="F1486" s="216"/>
      <c r="L1486" s="216">
        <v>60669</v>
      </c>
      <c r="M1486" s="216">
        <v>101</v>
      </c>
      <c r="N1486" s="216" t="str">
        <f t="shared" si="47"/>
        <v>Urban centres (large)</v>
      </c>
      <c r="O1486" s="216" t="s">
        <v>301</v>
      </c>
      <c r="P1486" s="216" t="s">
        <v>302</v>
      </c>
      <c r="Q1486" s="216"/>
      <c r="R1486" s="216"/>
      <c r="S1486" s="216"/>
      <c r="T1486" s="216"/>
    </row>
    <row r="1487" spans="1:20">
      <c r="A1487" s="216">
        <v>60670</v>
      </c>
      <c r="B1487" s="216">
        <v>2</v>
      </c>
      <c r="C1487" s="216" t="str">
        <f t="shared" si="46"/>
        <v>Towns and suburbs / intermediate density area</v>
      </c>
      <c r="D1487" s="216"/>
      <c r="E1487" s="216"/>
      <c r="F1487" s="216"/>
      <c r="L1487" s="216">
        <v>60670</v>
      </c>
      <c r="M1487" s="216">
        <v>101</v>
      </c>
      <c r="N1487" s="216" t="str">
        <f t="shared" si="47"/>
        <v>Urban centres (large)</v>
      </c>
      <c r="O1487" s="216" t="s">
        <v>301</v>
      </c>
      <c r="P1487" s="216" t="s">
        <v>302</v>
      </c>
      <c r="Q1487" s="216"/>
      <c r="R1487" s="216"/>
      <c r="S1487" s="216"/>
      <c r="T1487" s="216"/>
    </row>
    <row r="1488" spans="1:20">
      <c r="A1488" s="216">
        <v>61001</v>
      </c>
      <c r="B1488" s="216">
        <v>3</v>
      </c>
      <c r="C1488" s="216" t="str">
        <f t="shared" si="46"/>
        <v>Rural areas / thinly-populated area</v>
      </c>
      <c r="D1488" s="216"/>
      <c r="E1488" s="216"/>
      <c r="F1488" s="216"/>
      <c r="L1488" s="216">
        <v>61001</v>
      </c>
      <c r="M1488" s="216">
        <v>310</v>
      </c>
      <c r="N1488" s="216" t="str">
        <f t="shared" si="47"/>
        <v>Rural area surrounding centres (central)</v>
      </c>
      <c r="O1488" s="216"/>
      <c r="P1488" s="216"/>
      <c r="Q1488" s="216" t="s">
        <v>301</v>
      </c>
      <c r="R1488" s="216" t="s">
        <v>302</v>
      </c>
      <c r="S1488" s="216"/>
      <c r="T1488" s="216"/>
    </row>
    <row r="1489" spans="1:20">
      <c r="A1489" s="216">
        <v>61002</v>
      </c>
      <c r="B1489" s="216">
        <v>3</v>
      </c>
      <c r="C1489" s="216" t="str">
        <f t="shared" si="46"/>
        <v>Rural areas / thinly-populated area</v>
      </c>
      <c r="D1489" s="216"/>
      <c r="E1489" s="216"/>
      <c r="F1489" s="216"/>
      <c r="L1489" s="216">
        <v>61002</v>
      </c>
      <c r="M1489" s="216">
        <v>410</v>
      </c>
      <c r="N1489" s="216" t="str">
        <f t="shared" si="47"/>
        <v>Rural area (central)</v>
      </c>
      <c r="O1489" s="216"/>
      <c r="P1489" s="216"/>
      <c r="Q1489" s="216"/>
      <c r="R1489" s="216"/>
      <c r="S1489" s="216"/>
      <c r="T1489" s="216"/>
    </row>
    <row r="1490" spans="1:20">
      <c r="A1490" s="216">
        <v>61007</v>
      </c>
      <c r="B1490" s="216">
        <v>3</v>
      </c>
      <c r="C1490" s="216" t="str">
        <f t="shared" si="46"/>
        <v>Rural areas / thinly-populated area</v>
      </c>
      <c r="D1490" s="216"/>
      <c r="E1490" s="216"/>
      <c r="F1490" s="216"/>
      <c r="L1490" s="216">
        <v>61007</v>
      </c>
      <c r="M1490" s="216">
        <v>310</v>
      </c>
      <c r="N1490" s="216" t="str">
        <f t="shared" si="47"/>
        <v>Rural area surrounding centres (central)</v>
      </c>
      <c r="O1490" s="216"/>
      <c r="P1490" s="216"/>
      <c r="Q1490" s="216" t="s">
        <v>301</v>
      </c>
      <c r="R1490" s="216" t="s">
        <v>302</v>
      </c>
      <c r="S1490" s="216"/>
      <c r="T1490" s="216"/>
    </row>
    <row r="1491" spans="1:20">
      <c r="A1491" s="216">
        <v>61008</v>
      </c>
      <c r="B1491" s="216">
        <v>3</v>
      </c>
      <c r="C1491" s="216" t="str">
        <f t="shared" si="46"/>
        <v>Rural areas / thinly-populated area</v>
      </c>
      <c r="D1491" s="216"/>
      <c r="E1491" s="216"/>
      <c r="F1491" s="216"/>
      <c r="L1491" s="216">
        <v>61008</v>
      </c>
      <c r="M1491" s="216">
        <v>410</v>
      </c>
      <c r="N1491" s="216" t="str">
        <f t="shared" si="47"/>
        <v>Rural area (central)</v>
      </c>
      <c r="O1491" s="216"/>
      <c r="P1491" s="216"/>
      <c r="Q1491" s="216"/>
      <c r="R1491" s="216"/>
      <c r="S1491" s="216"/>
      <c r="T1491" s="216"/>
    </row>
    <row r="1492" spans="1:20">
      <c r="A1492" s="216">
        <v>61012</v>
      </c>
      <c r="B1492" s="216">
        <v>2</v>
      </c>
      <c r="C1492" s="216" t="str">
        <f t="shared" si="46"/>
        <v>Towns and suburbs / intermediate density area</v>
      </c>
      <c r="D1492" s="216"/>
      <c r="E1492" s="216"/>
      <c r="F1492" s="216"/>
      <c r="L1492" s="216">
        <v>61012</v>
      </c>
      <c r="M1492" s="216">
        <v>103</v>
      </c>
      <c r="N1492" s="216" t="str">
        <f t="shared" si="47"/>
        <v>Urban centres (small)</v>
      </c>
      <c r="O1492" s="216" t="s">
        <v>305</v>
      </c>
      <c r="P1492" s="216" t="s">
        <v>306</v>
      </c>
      <c r="Q1492" s="216"/>
      <c r="R1492" s="216"/>
      <c r="S1492" s="216"/>
      <c r="T1492" s="216"/>
    </row>
    <row r="1493" spans="1:20">
      <c r="A1493" s="216">
        <v>61013</v>
      </c>
      <c r="B1493" s="216">
        <v>3</v>
      </c>
      <c r="C1493" s="216" t="str">
        <f t="shared" si="46"/>
        <v>Rural areas / thinly-populated area</v>
      </c>
      <c r="D1493" s="216"/>
      <c r="E1493" s="216"/>
      <c r="F1493" s="216"/>
      <c r="L1493" s="216">
        <v>61013</v>
      </c>
      <c r="M1493" s="216">
        <v>410</v>
      </c>
      <c r="N1493" s="216" t="str">
        <f t="shared" si="47"/>
        <v>Rural area (central)</v>
      </c>
      <c r="O1493" s="216"/>
      <c r="P1493" s="216"/>
      <c r="Q1493" s="216"/>
      <c r="R1493" s="216"/>
      <c r="S1493" s="216"/>
      <c r="T1493" s="216"/>
    </row>
    <row r="1494" spans="1:20">
      <c r="A1494" s="216">
        <v>61016</v>
      </c>
      <c r="B1494" s="216">
        <v>3</v>
      </c>
      <c r="C1494" s="216" t="str">
        <f t="shared" si="46"/>
        <v>Rural areas / thinly-populated area</v>
      </c>
      <c r="D1494" s="216"/>
      <c r="E1494" s="216"/>
      <c r="F1494" s="216"/>
      <c r="L1494" s="216">
        <v>61016</v>
      </c>
      <c r="M1494" s="216">
        <v>410</v>
      </c>
      <c r="N1494" s="216" t="str">
        <f t="shared" si="47"/>
        <v>Rural area (central)</v>
      </c>
      <c r="O1494" s="216"/>
      <c r="P1494" s="216"/>
      <c r="Q1494" s="216"/>
      <c r="R1494" s="216"/>
      <c r="S1494" s="216"/>
      <c r="T1494" s="216"/>
    </row>
    <row r="1495" spans="1:20">
      <c r="A1495" s="216">
        <v>61017</v>
      </c>
      <c r="B1495" s="216">
        <v>3</v>
      </c>
      <c r="C1495" s="216" t="str">
        <f t="shared" si="46"/>
        <v>Rural areas / thinly-populated area</v>
      </c>
      <c r="D1495" s="216"/>
      <c r="E1495" s="216"/>
      <c r="F1495" s="216"/>
      <c r="L1495" s="216">
        <v>61017</v>
      </c>
      <c r="M1495" s="216">
        <v>310</v>
      </c>
      <c r="N1495" s="216" t="str">
        <f t="shared" si="47"/>
        <v>Rural area surrounding centres (central)</v>
      </c>
      <c r="O1495" s="216"/>
      <c r="P1495" s="216"/>
      <c r="Q1495" s="216" t="s">
        <v>301</v>
      </c>
      <c r="R1495" s="216" t="s">
        <v>302</v>
      </c>
      <c r="S1495" s="216"/>
      <c r="T1495" s="216"/>
    </row>
    <row r="1496" spans="1:20">
      <c r="A1496" s="216">
        <v>61019</v>
      </c>
      <c r="B1496" s="216">
        <v>3</v>
      </c>
      <c r="C1496" s="216" t="str">
        <f t="shared" si="46"/>
        <v>Rural areas / thinly-populated area</v>
      </c>
      <c r="D1496" s="216"/>
      <c r="E1496" s="216"/>
      <c r="F1496" s="216"/>
      <c r="L1496" s="216">
        <v>61019</v>
      </c>
      <c r="M1496" s="216">
        <v>410</v>
      </c>
      <c r="N1496" s="216" t="str">
        <f t="shared" si="47"/>
        <v>Rural area (central)</v>
      </c>
      <c r="O1496" s="216"/>
      <c r="P1496" s="216"/>
      <c r="Q1496" s="216"/>
      <c r="R1496" s="216"/>
      <c r="S1496" s="216"/>
      <c r="T1496" s="216"/>
    </row>
    <row r="1497" spans="1:20">
      <c r="A1497" s="216">
        <v>61020</v>
      </c>
      <c r="B1497" s="216">
        <v>3</v>
      </c>
      <c r="C1497" s="216" t="str">
        <f t="shared" si="46"/>
        <v>Rural areas / thinly-populated area</v>
      </c>
      <c r="D1497" s="216"/>
      <c r="E1497" s="216"/>
      <c r="F1497" s="216"/>
      <c r="L1497" s="216">
        <v>61020</v>
      </c>
      <c r="M1497" s="216">
        <v>310</v>
      </c>
      <c r="N1497" s="216" t="str">
        <f t="shared" si="47"/>
        <v>Rural area surrounding centres (central)</v>
      </c>
      <c r="O1497" s="216"/>
      <c r="P1497" s="216"/>
      <c r="Q1497" s="216" t="s">
        <v>301</v>
      </c>
      <c r="R1497" s="216" t="s">
        <v>302</v>
      </c>
      <c r="S1497" s="216"/>
      <c r="T1497" s="216"/>
    </row>
    <row r="1498" spans="1:20">
      <c r="A1498" s="216">
        <v>61021</v>
      </c>
      <c r="B1498" s="216">
        <v>3</v>
      </c>
      <c r="C1498" s="216" t="str">
        <f t="shared" si="46"/>
        <v>Rural areas / thinly-populated area</v>
      </c>
      <c r="D1498" s="216"/>
      <c r="E1498" s="216"/>
      <c r="F1498" s="216"/>
      <c r="L1498" s="216">
        <v>61021</v>
      </c>
      <c r="M1498" s="216">
        <v>310</v>
      </c>
      <c r="N1498" s="216" t="str">
        <f t="shared" si="47"/>
        <v>Rural area surrounding centres (central)</v>
      </c>
      <c r="O1498" s="216"/>
      <c r="P1498" s="216"/>
      <c r="Q1498" s="216" t="s">
        <v>301</v>
      </c>
      <c r="R1498" s="216" t="s">
        <v>302</v>
      </c>
      <c r="S1498" s="216"/>
      <c r="T1498" s="216"/>
    </row>
    <row r="1499" spans="1:20">
      <c r="A1499" s="216">
        <v>61024</v>
      </c>
      <c r="B1499" s="216">
        <v>3</v>
      </c>
      <c r="C1499" s="216" t="str">
        <f t="shared" si="46"/>
        <v>Rural areas / thinly-populated area</v>
      </c>
      <c r="D1499" s="216"/>
      <c r="E1499" s="216"/>
      <c r="F1499" s="216"/>
      <c r="L1499" s="216">
        <v>61024</v>
      </c>
      <c r="M1499" s="216">
        <v>410</v>
      </c>
      <c r="N1499" s="216" t="str">
        <f t="shared" si="47"/>
        <v>Rural area (central)</v>
      </c>
      <c r="O1499" s="216"/>
      <c r="P1499" s="216"/>
      <c r="Q1499" s="216"/>
      <c r="R1499" s="216"/>
      <c r="S1499" s="216"/>
      <c r="T1499" s="216"/>
    </row>
    <row r="1500" spans="1:20">
      <c r="A1500" s="216">
        <v>61027</v>
      </c>
      <c r="B1500" s="216">
        <v>3</v>
      </c>
      <c r="C1500" s="216" t="str">
        <f t="shared" si="46"/>
        <v>Rural areas / thinly-populated area</v>
      </c>
      <c r="D1500" s="216"/>
      <c r="E1500" s="216"/>
      <c r="F1500" s="216"/>
      <c r="L1500" s="216">
        <v>61027</v>
      </c>
      <c r="M1500" s="216">
        <v>310</v>
      </c>
      <c r="N1500" s="216" t="str">
        <f t="shared" si="47"/>
        <v>Rural area surrounding centres (central)</v>
      </c>
      <c r="O1500" s="216"/>
      <c r="P1500" s="216"/>
      <c r="Q1500" s="216" t="s">
        <v>301</v>
      </c>
      <c r="R1500" s="216" t="s">
        <v>302</v>
      </c>
      <c r="S1500" s="216"/>
      <c r="T1500" s="216"/>
    </row>
    <row r="1501" spans="1:20">
      <c r="A1501" s="216">
        <v>61030</v>
      </c>
      <c r="B1501" s="216">
        <v>3</v>
      </c>
      <c r="C1501" s="216" t="str">
        <f t="shared" si="46"/>
        <v>Rural areas / thinly-populated area</v>
      </c>
      <c r="D1501" s="216"/>
      <c r="E1501" s="216"/>
      <c r="F1501" s="216"/>
      <c r="L1501" s="216">
        <v>61030</v>
      </c>
      <c r="M1501" s="216">
        <v>410</v>
      </c>
      <c r="N1501" s="216" t="str">
        <f t="shared" si="47"/>
        <v>Rural area (central)</v>
      </c>
      <c r="O1501" s="216"/>
      <c r="P1501" s="216"/>
      <c r="Q1501" s="216"/>
      <c r="R1501" s="216"/>
      <c r="S1501" s="216"/>
      <c r="T1501" s="216"/>
    </row>
    <row r="1502" spans="1:20">
      <c r="A1502" s="216">
        <v>61032</v>
      </c>
      <c r="B1502" s="216">
        <v>3</v>
      </c>
      <c r="C1502" s="216" t="str">
        <f t="shared" si="46"/>
        <v>Rural areas / thinly-populated area</v>
      </c>
      <c r="D1502" s="216"/>
      <c r="E1502" s="216"/>
      <c r="F1502" s="216"/>
      <c r="L1502" s="216">
        <v>61032</v>
      </c>
      <c r="M1502" s="216">
        <v>410</v>
      </c>
      <c r="N1502" s="216" t="str">
        <f t="shared" si="47"/>
        <v>Rural area (central)</v>
      </c>
      <c r="O1502" s="216"/>
      <c r="P1502" s="216"/>
      <c r="Q1502" s="216"/>
      <c r="R1502" s="216"/>
      <c r="S1502" s="216"/>
      <c r="T1502" s="216"/>
    </row>
    <row r="1503" spans="1:20">
      <c r="A1503" s="216">
        <v>61033</v>
      </c>
      <c r="B1503" s="216">
        <v>3</v>
      </c>
      <c r="C1503" s="216" t="str">
        <f t="shared" si="46"/>
        <v>Rural areas / thinly-populated area</v>
      </c>
      <c r="D1503" s="216"/>
      <c r="E1503" s="216"/>
      <c r="F1503" s="216"/>
      <c r="L1503" s="216">
        <v>61033</v>
      </c>
      <c r="M1503" s="216">
        <v>310</v>
      </c>
      <c r="N1503" s="216" t="str">
        <f t="shared" si="47"/>
        <v>Rural area surrounding centres (central)</v>
      </c>
      <c r="O1503" s="216"/>
      <c r="P1503" s="216"/>
      <c r="Q1503" s="216" t="s">
        <v>301</v>
      </c>
      <c r="R1503" s="216" t="s">
        <v>302</v>
      </c>
      <c r="S1503" s="216"/>
      <c r="T1503" s="216"/>
    </row>
    <row r="1504" spans="1:20">
      <c r="A1504" s="216">
        <v>61043</v>
      </c>
      <c r="B1504" s="216">
        <v>3</v>
      </c>
      <c r="C1504" s="216" t="str">
        <f t="shared" si="46"/>
        <v>Rural areas / thinly-populated area</v>
      </c>
      <c r="D1504" s="216"/>
      <c r="E1504" s="216"/>
      <c r="F1504" s="216"/>
      <c r="L1504" s="216">
        <v>61043</v>
      </c>
      <c r="M1504" s="216">
        <v>103</v>
      </c>
      <c r="N1504" s="216" t="str">
        <f t="shared" si="47"/>
        <v>Urban centres (small)</v>
      </c>
      <c r="O1504" s="216" t="s">
        <v>305</v>
      </c>
      <c r="P1504" s="216" t="s">
        <v>306</v>
      </c>
      <c r="Q1504" s="216"/>
      <c r="R1504" s="216"/>
      <c r="S1504" s="216"/>
      <c r="T1504" s="216"/>
    </row>
    <row r="1505" spans="1:20">
      <c r="A1505" s="216">
        <v>61045</v>
      </c>
      <c r="B1505" s="216">
        <v>2</v>
      </c>
      <c r="C1505" s="216" t="str">
        <f t="shared" si="46"/>
        <v>Towns and suburbs / intermediate density area</v>
      </c>
      <c r="D1505" s="216"/>
      <c r="E1505" s="216"/>
      <c r="F1505" s="216"/>
      <c r="L1505" s="216">
        <v>61045</v>
      </c>
      <c r="M1505" s="216">
        <v>103</v>
      </c>
      <c r="N1505" s="216" t="str">
        <f t="shared" si="47"/>
        <v>Urban centres (small)</v>
      </c>
      <c r="O1505" s="216" t="s">
        <v>305</v>
      </c>
      <c r="P1505" s="216" t="s">
        <v>306</v>
      </c>
      <c r="Q1505" s="216"/>
      <c r="R1505" s="216"/>
      <c r="S1505" s="216"/>
      <c r="T1505" s="216"/>
    </row>
    <row r="1506" spans="1:20">
      <c r="A1506" s="216">
        <v>61049</v>
      </c>
      <c r="B1506" s="216">
        <v>3</v>
      </c>
      <c r="C1506" s="216" t="str">
        <f t="shared" si="46"/>
        <v>Rural areas / thinly-populated area</v>
      </c>
      <c r="D1506" s="216"/>
      <c r="E1506" s="216"/>
      <c r="F1506" s="216"/>
      <c r="L1506" s="216">
        <v>61049</v>
      </c>
      <c r="M1506" s="216">
        <v>410</v>
      </c>
      <c r="N1506" s="216" t="str">
        <f t="shared" si="47"/>
        <v>Rural area (central)</v>
      </c>
      <c r="O1506" s="216"/>
      <c r="P1506" s="216"/>
      <c r="Q1506" s="216"/>
      <c r="R1506" s="216"/>
      <c r="S1506" s="216">
        <v>1</v>
      </c>
      <c r="T1506" s="216"/>
    </row>
    <row r="1507" spans="1:20">
      <c r="A1507" s="216">
        <v>61050</v>
      </c>
      <c r="B1507" s="216">
        <v>3</v>
      </c>
      <c r="C1507" s="216" t="str">
        <f t="shared" si="46"/>
        <v>Rural areas / thinly-populated area</v>
      </c>
      <c r="D1507" s="216"/>
      <c r="E1507" s="216"/>
      <c r="F1507" s="216"/>
      <c r="L1507" s="216">
        <v>61050</v>
      </c>
      <c r="M1507" s="216">
        <v>410</v>
      </c>
      <c r="N1507" s="216" t="str">
        <f t="shared" si="47"/>
        <v>Rural area (central)</v>
      </c>
      <c r="O1507" s="216"/>
      <c r="P1507" s="216"/>
      <c r="Q1507" s="216"/>
      <c r="R1507" s="216"/>
      <c r="S1507" s="216">
        <v>1</v>
      </c>
      <c r="T1507" s="216"/>
    </row>
    <row r="1508" spans="1:20">
      <c r="A1508" s="216">
        <v>61051</v>
      </c>
      <c r="B1508" s="216">
        <v>3</v>
      </c>
      <c r="C1508" s="216" t="str">
        <f t="shared" si="46"/>
        <v>Rural areas / thinly-populated area</v>
      </c>
      <c r="D1508" s="216"/>
      <c r="E1508" s="216"/>
      <c r="F1508" s="216"/>
      <c r="L1508" s="216">
        <v>61051</v>
      </c>
      <c r="M1508" s="216">
        <v>410</v>
      </c>
      <c r="N1508" s="216" t="str">
        <f t="shared" si="47"/>
        <v>Rural area (central)</v>
      </c>
      <c r="O1508" s="216"/>
      <c r="P1508" s="216"/>
      <c r="Q1508" s="216"/>
      <c r="R1508" s="216"/>
      <c r="S1508" s="216"/>
      <c r="T1508" s="216"/>
    </row>
    <row r="1509" spans="1:20">
      <c r="A1509" s="216">
        <v>61052</v>
      </c>
      <c r="B1509" s="216">
        <v>3</v>
      </c>
      <c r="C1509" s="216" t="str">
        <f t="shared" si="46"/>
        <v>Rural areas / thinly-populated area</v>
      </c>
      <c r="D1509" s="216"/>
      <c r="E1509" s="216"/>
      <c r="F1509" s="216"/>
      <c r="L1509" s="216">
        <v>61052</v>
      </c>
      <c r="M1509" s="216">
        <v>310</v>
      </c>
      <c r="N1509" s="216" t="str">
        <f t="shared" si="47"/>
        <v>Rural area surrounding centres (central)</v>
      </c>
      <c r="O1509" s="216"/>
      <c r="P1509" s="216"/>
      <c r="Q1509" s="216" t="s">
        <v>301</v>
      </c>
      <c r="R1509" s="216" t="s">
        <v>302</v>
      </c>
      <c r="S1509" s="216"/>
      <c r="T1509" s="216"/>
    </row>
    <row r="1510" spans="1:20">
      <c r="A1510" s="216">
        <v>61053</v>
      </c>
      <c r="B1510" s="216">
        <v>2</v>
      </c>
      <c r="C1510" s="216" t="str">
        <f t="shared" si="46"/>
        <v>Towns and suburbs / intermediate density area</v>
      </c>
      <c r="D1510" s="216"/>
      <c r="E1510" s="216"/>
      <c r="F1510" s="216"/>
      <c r="L1510" s="216">
        <v>61053</v>
      </c>
      <c r="M1510" s="216">
        <v>103</v>
      </c>
      <c r="N1510" s="216" t="str">
        <f t="shared" si="47"/>
        <v>Urban centres (small)</v>
      </c>
      <c r="O1510" s="216" t="s">
        <v>305</v>
      </c>
      <c r="P1510" s="216" t="s">
        <v>306</v>
      </c>
      <c r="Q1510" s="216"/>
      <c r="R1510" s="216"/>
      <c r="S1510" s="216"/>
      <c r="T1510" s="216"/>
    </row>
    <row r="1511" spans="1:20">
      <c r="A1511" s="216">
        <v>61054</v>
      </c>
      <c r="B1511" s="216">
        <v>3</v>
      </c>
      <c r="C1511" s="216" t="str">
        <f t="shared" si="46"/>
        <v>Rural areas / thinly-populated area</v>
      </c>
      <c r="D1511" s="216"/>
      <c r="E1511" s="216"/>
      <c r="F1511" s="216"/>
      <c r="L1511" s="216">
        <v>61054</v>
      </c>
      <c r="M1511" s="216">
        <v>410</v>
      </c>
      <c r="N1511" s="216" t="str">
        <f t="shared" si="47"/>
        <v>Rural area (central)</v>
      </c>
      <c r="O1511" s="216"/>
      <c r="P1511" s="216"/>
      <c r="Q1511" s="216"/>
      <c r="R1511" s="216"/>
      <c r="S1511" s="216"/>
      <c r="T1511" s="216"/>
    </row>
    <row r="1512" spans="1:20">
      <c r="A1512" s="216">
        <v>61055</v>
      </c>
      <c r="B1512" s="216">
        <v>3</v>
      </c>
      <c r="C1512" s="216" t="str">
        <f t="shared" si="46"/>
        <v>Rural areas / thinly-populated area</v>
      </c>
      <c r="D1512" s="216"/>
      <c r="E1512" s="216"/>
      <c r="F1512" s="216"/>
      <c r="L1512" s="216">
        <v>61055</v>
      </c>
      <c r="M1512" s="216">
        <v>310</v>
      </c>
      <c r="N1512" s="216" t="str">
        <f t="shared" si="47"/>
        <v>Rural area surrounding centres (central)</v>
      </c>
      <c r="O1512" s="216"/>
      <c r="P1512" s="216"/>
      <c r="Q1512" s="216" t="s">
        <v>301</v>
      </c>
      <c r="R1512" s="216" t="s">
        <v>302</v>
      </c>
      <c r="S1512" s="216"/>
      <c r="T1512" s="216"/>
    </row>
    <row r="1513" spans="1:20">
      <c r="A1513" s="216">
        <v>61057</v>
      </c>
      <c r="B1513" s="216">
        <v>3</v>
      </c>
      <c r="C1513" s="216" t="str">
        <f t="shared" si="46"/>
        <v>Rural areas / thinly-populated area</v>
      </c>
      <c r="D1513" s="216"/>
      <c r="E1513" s="216"/>
      <c r="F1513" s="216"/>
      <c r="L1513" s="216">
        <v>61057</v>
      </c>
      <c r="M1513" s="216">
        <v>410</v>
      </c>
      <c r="N1513" s="216" t="str">
        <f t="shared" si="47"/>
        <v>Rural area (central)</v>
      </c>
      <c r="O1513" s="216"/>
      <c r="P1513" s="216"/>
      <c r="Q1513" s="216"/>
      <c r="R1513" s="216"/>
      <c r="S1513" s="216"/>
      <c r="T1513" s="216"/>
    </row>
    <row r="1514" spans="1:20">
      <c r="A1514" s="216">
        <v>61059</v>
      </c>
      <c r="B1514" s="216">
        <v>3</v>
      </c>
      <c r="C1514" s="216" t="str">
        <f t="shared" si="46"/>
        <v>Rural areas / thinly-populated area</v>
      </c>
      <c r="D1514" s="216"/>
      <c r="E1514" s="216"/>
      <c r="F1514" s="216"/>
      <c r="L1514" s="216">
        <v>61059</v>
      </c>
      <c r="M1514" s="216">
        <v>310</v>
      </c>
      <c r="N1514" s="216" t="str">
        <f t="shared" si="47"/>
        <v>Rural area surrounding centres (central)</v>
      </c>
      <c r="O1514" s="216"/>
      <c r="P1514" s="216"/>
      <c r="Q1514" s="216" t="s">
        <v>301</v>
      </c>
      <c r="R1514" s="216" t="s">
        <v>302</v>
      </c>
      <c r="S1514" s="216"/>
      <c r="T1514" s="216"/>
    </row>
    <row r="1515" spans="1:20">
      <c r="A1515" s="216">
        <v>61060</v>
      </c>
      <c r="B1515" s="216">
        <v>3</v>
      </c>
      <c r="C1515" s="216" t="str">
        <f t="shared" si="46"/>
        <v>Rural areas / thinly-populated area</v>
      </c>
      <c r="D1515" s="216"/>
      <c r="E1515" s="216"/>
      <c r="F1515" s="216"/>
      <c r="L1515" s="216">
        <v>61060</v>
      </c>
      <c r="M1515" s="216">
        <v>410</v>
      </c>
      <c r="N1515" s="216" t="str">
        <f t="shared" si="47"/>
        <v>Rural area (central)</v>
      </c>
      <c r="O1515" s="216"/>
      <c r="P1515" s="216"/>
      <c r="Q1515" s="216"/>
      <c r="R1515" s="216"/>
      <c r="S1515" s="216"/>
      <c r="T1515" s="216"/>
    </row>
    <row r="1516" spans="1:20">
      <c r="A1516" s="216">
        <v>61061</v>
      </c>
      <c r="B1516" s="216">
        <v>3</v>
      </c>
      <c r="C1516" s="216" t="str">
        <f t="shared" si="46"/>
        <v>Rural areas / thinly-populated area</v>
      </c>
      <c r="D1516" s="216"/>
      <c r="E1516" s="216"/>
      <c r="F1516" s="216"/>
      <c r="L1516" s="216">
        <v>61061</v>
      </c>
      <c r="M1516" s="216">
        <v>410</v>
      </c>
      <c r="N1516" s="216" t="str">
        <f t="shared" si="47"/>
        <v>Rural area (central)</v>
      </c>
      <c r="O1516" s="216"/>
      <c r="P1516" s="216"/>
      <c r="Q1516" s="216"/>
      <c r="R1516" s="216"/>
      <c r="S1516" s="216"/>
      <c r="T1516" s="216"/>
    </row>
    <row r="1517" spans="1:20">
      <c r="A1517" s="216">
        <v>61101</v>
      </c>
      <c r="B1517" s="216">
        <v>3</v>
      </c>
      <c r="C1517" s="216" t="str">
        <f t="shared" si="46"/>
        <v>Rural areas / thinly-populated area</v>
      </c>
      <c r="D1517" s="216"/>
      <c r="E1517" s="216"/>
      <c r="F1517" s="216"/>
      <c r="L1517" s="216">
        <v>61101</v>
      </c>
      <c r="M1517" s="216">
        <v>430</v>
      </c>
      <c r="N1517" s="216" t="str">
        <f t="shared" si="47"/>
        <v>Rural area (peripheral)</v>
      </c>
      <c r="O1517" s="216"/>
      <c r="P1517" s="216"/>
      <c r="Q1517" s="216"/>
      <c r="R1517" s="216"/>
      <c r="S1517" s="216"/>
      <c r="T1517" s="216"/>
    </row>
    <row r="1518" spans="1:20">
      <c r="A1518" s="216">
        <v>61105</v>
      </c>
      <c r="B1518" s="216">
        <v>3</v>
      </c>
      <c r="C1518" s="216" t="str">
        <f t="shared" si="46"/>
        <v>Rural areas / thinly-populated area</v>
      </c>
      <c r="D1518" s="216"/>
      <c r="E1518" s="216"/>
      <c r="F1518" s="216"/>
      <c r="L1518" s="216">
        <v>61105</v>
      </c>
      <c r="M1518" s="216">
        <v>410</v>
      </c>
      <c r="N1518" s="216" t="str">
        <f t="shared" si="47"/>
        <v>Rural area (central)</v>
      </c>
      <c r="O1518" s="216"/>
      <c r="P1518" s="216"/>
      <c r="Q1518" s="216"/>
      <c r="R1518" s="216"/>
      <c r="S1518" s="216"/>
      <c r="T1518" s="216"/>
    </row>
    <row r="1519" spans="1:20">
      <c r="A1519" s="216">
        <v>61106</v>
      </c>
      <c r="B1519" s="216">
        <v>3</v>
      </c>
      <c r="C1519" s="216" t="str">
        <f t="shared" si="46"/>
        <v>Rural areas / thinly-populated area</v>
      </c>
      <c r="D1519" s="216"/>
      <c r="E1519" s="216"/>
      <c r="F1519" s="216"/>
      <c r="L1519" s="216">
        <v>61106</v>
      </c>
      <c r="M1519" s="216">
        <v>410</v>
      </c>
      <c r="N1519" s="216" t="str">
        <f t="shared" si="47"/>
        <v>Rural area (central)</v>
      </c>
      <c r="O1519" s="216"/>
      <c r="P1519" s="216"/>
      <c r="Q1519" s="216"/>
      <c r="R1519" s="216"/>
      <c r="S1519" s="216"/>
      <c r="T1519" s="216"/>
    </row>
    <row r="1520" spans="1:20">
      <c r="A1520" s="216">
        <v>61107</v>
      </c>
      <c r="B1520" s="216">
        <v>3</v>
      </c>
      <c r="C1520" s="216" t="str">
        <f t="shared" si="46"/>
        <v>Rural areas / thinly-populated area</v>
      </c>
      <c r="D1520" s="216"/>
      <c r="E1520" s="216"/>
      <c r="F1520" s="216"/>
      <c r="L1520" s="216">
        <v>61107</v>
      </c>
      <c r="M1520" s="216">
        <v>310</v>
      </c>
      <c r="N1520" s="216" t="str">
        <f t="shared" si="47"/>
        <v>Rural area surrounding centres (central)</v>
      </c>
      <c r="O1520" s="216"/>
      <c r="P1520" s="216"/>
      <c r="Q1520" s="216" t="s">
        <v>307</v>
      </c>
      <c r="R1520" s="216" t="s">
        <v>308</v>
      </c>
      <c r="S1520" s="216"/>
      <c r="T1520" s="216"/>
    </row>
    <row r="1521" spans="1:20">
      <c r="A1521" s="216">
        <v>61108</v>
      </c>
      <c r="B1521" s="216">
        <v>2</v>
      </c>
      <c r="C1521" s="216" t="str">
        <f t="shared" si="46"/>
        <v>Towns and suburbs / intermediate density area</v>
      </c>
      <c r="D1521" s="216"/>
      <c r="E1521" s="216"/>
      <c r="F1521" s="216"/>
      <c r="L1521" s="216">
        <v>61108</v>
      </c>
      <c r="M1521" s="216">
        <v>102</v>
      </c>
      <c r="N1521" s="216" t="str">
        <f t="shared" si="47"/>
        <v>Urban centres (intermediate)</v>
      </c>
      <c r="O1521" s="216" t="s">
        <v>307</v>
      </c>
      <c r="P1521" s="216" t="s">
        <v>308</v>
      </c>
      <c r="Q1521" s="216"/>
      <c r="R1521" s="216"/>
      <c r="S1521" s="216"/>
      <c r="T1521" s="216"/>
    </row>
    <row r="1522" spans="1:20">
      <c r="A1522" s="216">
        <v>61109</v>
      </c>
      <c r="B1522" s="216">
        <v>3</v>
      </c>
      <c r="C1522" s="216" t="str">
        <f t="shared" si="46"/>
        <v>Rural areas / thinly-populated area</v>
      </c>
      <c r="D1522" s="216"/>
      <c r="E1522" s="216"/>
      <c r="F1522" s="216"/>
      <c r="L1522" s="216">
        <v>61109</v>
      </c>
      <c r="M1522" s="216">
        <v>410</v>
      </c>
      <c r="N1522" s="216" t="str">
        <f t="shared" si="47"/>
        <v>Rural area (central)</v>
      </c>
      <c r="O1522" s="216"/>
      <c r="P1522" s="216"/>
      <c r="Q1522" s="216"/>
      <c r="R1522" s="216"/>
      <c r="S1522" s="216"/>
      <c r="T1522" s="216"/>
    </row>
    <row r="1523" spans="1:20">
      <c r="A1523" s="216">
        <v>61110</v>
      </c>
      <c r="B1523" s="216">
        <v>2</v>
      </c>
      <c r="C1523" s="216" t="str">
        <f t="shared" si="46"/>
        <v>Towns and suburbs / intermediate density area</v>
      </c>
      <c r="D1523" s="216"/>
      <c r="E1523" s="216"/>
      <c r="F1523" s="216"/>
      <c r="L1523" s="216">
        <v>61110</v>
      </c>
      <c r="M1523" s="216">
        <v>102</v>
      </c>
      <c r="N1523" s="216" t="str">
        <f t="shared" si="47"/>
        <v>Urban centres (intermediate)</v>
      </c>
      <c r="O1523" s="216" t="s">
        <v>307</v>
      </c>
      <c r="P1523" s="216" t="s">
        <v>308</v>
      </c>
      <c r="Q1523" s="216"/>
      <c r="R1523" s="216"/>
      <c r="S1523" s="216"/>
      <c r="T1523" s="216"/>
    </row>
    <row r="1524" spans="1:20">
      <c r="A1524" s="216">
        <v>61111</v>
      </c>
      <c r="B1524" s="216">
        <v>3</v>
      </c>
      <c r="C1524" s="216" t="str">
        <f t="shared" si="46"/>
        <v>Rural areas / thinly-populated area</v>
      </c>
      <c r="D1524" s="216"/>
      <c r="E1524" s="216"/>
      <c r="F1524" s="216"/>
      <c r="L1524" s="216">
        <v>61111</v>
      </c>
      <c r="M1524" s="216">
        <v>102</v>
      </c>
      <c r="N1524" s="216" t="str">
        <f t="shared" si="47"/>
        <v>Urban centres (intermediate)</v>
      </c>
      <c r="O1524" s="216" t="s">
        <v>307</v>
      </c>
      <c r="P1524" s="216" t="s">
        <v>308</v>
      </c>
      <c r="Q1524" s="216"/>
      <c r="R1524" s="216"/>
      <c r="S1524" s="216"/>
      <c r="T1524" s="216"/>
    </row>
    <row r="1525" spans="1:20">
      <c r="A1525" s="216">
        <v>61112</v>
      </c>
      <c r="B1525" s="216">
        <v>3</v>
      </c>
      <c r="C1525" s="216" t="str">
        <f t="shared" si="46"/>
        <v>Rural areas / thinly-populated area</v>
      </c>
      <c r="D1525" s="216"/>
      <c r="E1525" s="216"/>
      <c r="F1525" s="216"/>
      <c r="L1525" s="216">
        <v>61112</v>
      </c>
      <c r="M1525" s="216">
        <v>430</v>
      </c>
      <c r="N1525" s="216" t="str">
        <f t="shared" si="47"/>
        <v>Rural area (peripheral)</v>
      </c>
      <c r="O1525" s="216"/>
      <c r="P1525" s="216"/>
      <c r="Q1525" s="216"/>
      <c r="R1525" s="216"/>
      <c r="S1525" s="216"/>
      <c r="T1525" s="216"/>
    </row>
    <row r="1526" spans="1:20">
      <c r="A1526" s="216">
        <v>61113</v>
      </c>
      <c r="B1526" s="216">
        <v>3</v>
      </c>
      <c r="C1526" s="216" t="str">
        <f t="shared" si="46"/>
        <v>Rural areas / thinly-populated area</v>
      </c>
      <c r="D1526" s="216"/>
      <c r="E1526" s="216"/>
      <c r="F1526" s="216"/>
      <c r="L1526" s="216">
        <v>61113</v>
      </c>
      <c r="M1526" s="216">
        <v>310</v>
      </c>
      <c r="N1526" s="216" t="str">
        <f t="shared" si="47"/>
        <v>Rural area surrounding centres (central)</v>
      </c>
      <c r="O1526" s="216"/>
      <c r="P1526" s="216"/>
      <c r="Q1526" s="216" t="s">
        <v>307</v>
      </c>
      <c r="R1526" s="216" t="s">
        <v>308</v>
      </c>
      <c r="S1526" s="216"/>
      <c r="T1526" s="216"/>
    </row>
    <row r="1527" spans="1:20">
      <c r="A1527" s="216">
        <v>61114</v>
      </c>
      <c r="B1527" s="216">
        <v>2</v>
      </c>
      <c r="C1527" s="216" t="str">
        <f t="shared" si="46"/>
        <v>Towns and suburbs / intermediate density area</v>
      </c>
      <c r="D1527" s="216"/>
      <c r="E1527" s="216"/>
      <c r="F1527" s="216"/>
      <c r="L1527" s="216">
        <v>61114</v>
      </c>
      <c r="M1527" s="216">
        <v>102</v>
      </c>
      <c r="N1527" s="216" t="str">
        <f t="shared" si="47"/>
        <v>Urban centres (intermediate)</v>
      </c>
      <c r="O1527" s="216" t="s">
        <v>307</v>
      </c>
      <c r="P1527" s="216" t="s">
        <v>308</v>
      </c>
      <c r="Q1527" s="216"/>
      <c r="R1527" s="216"/>
      <c r="S1527" s="216"/>
      <c r="T1527" s="216"/>
    </row>
    <row r="1528" spans="1:20">
      <c r="A1528" s="216">
        <v>61115</v>
      </c>
      <c r="B1528" s="216">
        <v>3</v>
      </c>
      <c r="C1528" s="216" t="str">
        <f t="shared" si="46"/>
        <v>Rural areas / thinly-populated area</v>
      </c>
      <c r="D1528" s="216"/>
      <c r="E1528" s="216"/>
      <c r="F1528" s="216"/>
      <c r="L1528" s="216">
        <v>61115</v>
      </c>
      <c r="M1528" s="216">
        <v>310</v>
      </c>
      <c r="N1528" s="216" t="str">
        <f t="shared" si="47"/>
        <v>Rural area surrounding centres (central)</v>
      </c>
      <c r="O1528" s="216"/>
      <c r="P1528" s="216"/>
      <c r="Q1528" s="216" t="s">
        <v>307</v>
      </c>
      <c r="R1528" s="216" t="s">
        <v>308</v>
      </c>
      <c r="S1528" s="216"/>
      <c r="T1528" s="216"/>
    </row>
    <row r="1529" spans="1:20">
      <c r="A1529" s="216">
        <v>61116</v>
      </c>
      <c r="B1529" s="216">
        <v>3</v>
      </c>
      <c r="C1529" s="216" t="str">
        <f t="shared" si="46"/>
        <v>Rural areas / thinly-populated area</v>
      </c>
      <c r="D1529" s="216"/>
      <c r="E1529" s="216"/>
      <c r="F1529" s="216"/>
      <c r="L1529" s="216">
        <v>61116</v>
      </c>
      <c r="M1529" s="216">
        <v>310</v>
      </c>
      <c r="N1529" s="216" t="str">
        <f t="shared" si="47"/>
        <v>Rural area surrounding centres (central)</v>
      </c>
      <c r="O1529" s="216"/>
      <c r="P1529" s="216"/>
      <c r="Q1529" s="216" t="s">
        <v>307</v>
      </c>
      <c r="R1529" s="216" t="s">
        <v>308</v>
      </c>
      <c r="S1529" s="216"/>
      <c r="T1529" s="216"/>
    </row>
    <row r="1530" spans="1:20">
      <c r="A1530" s="216">
        <v>61118</v>
      </c>
      <c r="B1530" s="216">
        <v>3</v>
      </c>
      <c r="C1530" s="216" t="str">
        <f t="shared" si="46"/>
        <v>Rural areas / thinly-populated area</v>
      </c>
      <c r="D1530" s="216"/>
      <c r="E1530" s="216"/>
      <c r="F1530" s="216"/>
      <c r="L1530" s="216">
        <v>61118</v>
      </c>
      <c r="M1530" s="216">
        <v>310</v>
      </c>
      <c r="N1530" s="216" t="str">
        <f t="shared" si="47"/>
        <v>Rural area surrounding centres (central)</v>
      </c>
      <c r="O1530" s="216"/>
      <c r="P1530" s="216"/>
      <c r="Q1530" s="216" t="s">
        <v>307</v>
      </c>
      <c r="R1530" s="216" t="s">
        <v>308</v>
      </c>
      <c r="S1530" s="216"/>
      <c r="T1530" s="216"/>
    </row>
    <row r="1531" spans="1:20">
      <c r="A1531" s="216">
        <v>61119</v>
      </c>
      <c r="B1531" s="216">
        <v>3</v>
      </c>
      <c r="C1531" s="216" t="str">
        <f t="shared" si="46"/>
        <v>Rural areas / thinly-populated area</v>
      </c>
      <c r="D1531" s="216"/>
      <c r="E1531" s="216"/>
      <c r="F1531" s="216"/>
      <c r="L1531" s="216">
        <v>61119</v>
      </c>
      <c r="M1531" s="216">
        <v>430</v>
      </c>
      <c r="N1531" s="216" t="str">
        <f t="shared" si="47"/>
        <v>Rural area (peripheral)</v>
      </c>
      <c r="O1531" s="216"/>
      <c r="P1531" s="216"/>
      <c r="Q1531" s="216"/>
      <c r="R1531" s="216"/>
      <c r="S1531" s="216"/>
      <c r="T1531" s="216"/>
    </row>
    <row r="1532" spans="1:20">
      <c r="A1532" s="216">
        <v>61120</v>
      </c>
      <c r="B1532" s="216">
        <v>2</v>
      </c>
      <c r="C1532" s="216" t="str">
        <f t="shared" si="46"/>
        <v>Towns and suburbs / intermediate density area</v>
      </c>
      <c r="D1532" s="216"/>
      <c r="E1532" s="216"/>
      <c r="F1532" s="216"/>
      <c r="L1532" s="216">
        <v>61120</v>
      </c>
      <c r="M1532" s="216">
        <v>310</v>
      </c>
      <c r="N1532" s="216" t="str">
        <f t="shared" si="47"/>
        <v>Rural area surrounding centres (central)</v>
      </c>
      <c r="O1532" s="216"/>
      <c r="P1532" s="216"/>
      <c r="Q1532" s="216" t="s">
        <v>307</v>
      </c>
      <c r="R1532" s="216" t="s">
        <v>308</v>
      </c>
      <c r="S1532" s="216"/>
      <c r="T1532" s="216"/>
    </row>
    <row r="1533" spans="1:20">
      <c r="A1533" s="216">
        <v>61203</v>
      </c>
      <c r="B1533" s="216">
        <v>3</v>
      </c>
      <c r="C1533" s="216" t="str">
        <f t="shared" si="46"/>
        <v>Rural areas / thinly-populated area</v>
      </c>
      <c r="D1533" s="216"/>
      <c r="E1533" s="216"/>
      <c r="F1533" s="216"/>
      <c r="L1533" s="216">
        <v>61203</v>
      </c>
      <c r="M1533" s="216">
        <v>420</v>
      </c>
      <c r="N1533" s="216" t="str">
        <f t="shared" si="47"/>
        <v>Rural area (intermdiate)</v>
      </c>
      <c r="O1533" s="216"/>
      <c r="P1533" s="216"/>
      <c r="Q1533" s="216"/>
      <c r="R1533" s="216"/>
      <c r="S1533" s="216"/>
      <c r="T1533" s="216"/>
    </row>
    <row r="1534" spans="1:20">
      <c r="A1534" s="216">
        <v>61204</v>
      </c>
      <c r="B1534" s="216">
        <v>3</v>
      </c>
      <c r="C1534" s="216" t="str">
        <f t="shared" si="46"/>
        <v>Rural areas / thinly-populated area</v>
      </c>
      <c r="D1534" s="216"/>
      <c r="E1534" s="216"/>
      <c r="F1534" s="216"/>
      <c r="L1534" s="216">
        <v>61204</v>
      </c>
      <c r="M1534" s="216">
        <v>410</v>
      </c>
      <c r="N1534" s="216" t="str">
        <f t="shared" si="47"/>
        <v>Rural area (central)</v>
      </c>
      <c r="O1534" s="216"/>
      <c r="P1534" s="216"/>
      <c r="Q1534" s="216"/>
      <c r="R1534" s="216"/>
      <c r="S1534" s="216">
        <v>1</v>
      </c>
      <c r="T1534" s="216"/>
    </row>
    <row r="1535" spans="1:20">
      <c r="A1535" s="216">
        <v>61205</v>
      </c>
      <c r="B1535" s="216">
        <v>3</v>
      </c>
      <c r="C1535" s="216" t="str">
        <f t="shared" si="46"/>
        <v>Rural areas / thinly-populated area</v>
      </c>
      <c r="D1535" s="216"/>
      <c r="E1535" s="216"/>
      <c r="F1535" s="216"/>
      <c r="L1535" s="216">
        <v>61205</v>
      </c>
      <c r="M1535" s="216">
        <v>430</v>
      </c>
      <c r="N1535" s="216" t="str">
        <f t="shared" si="47"/>
        <v>Rural area (peripheral)</v>
      </c>
      <c r="O1535" s="216"/>
      <c r="P1535" s="216"/>
      <c r="Q1535" s="216"/>
      <c r="R1535" s="216"/>
      <c r="S1535" s="216"/>
      <c r="T1535" s="216"/>
    </row>
    <row r="1536" spans="1:20">
      <c r="A1536" s="216">
        <v>61206</v>
      </c>
      <c r="B1536" s="216">
        <v>3</v>
      </c>
      <c r="C1536" s="216" t="str">
        <f t="shared" si="46"/>
        <v>Rural areas / thinly-populated area</v>
      </c>
      <c r="D1536" s="216"/>
      <c r="E1536" s="216"/>
      <c r="F1536" s="216"/>
      <c r="L1536" s="216">
        <v>61206</v>
      </c>
      <c r="M1536" s="216">
        <v>420</v>
      </c>
      <c r="N1536" s="216" t="str">
        <f t="shared" si="47"/>
        <v>Rural area (intermdiate)</v>
      </c>
      <c r="O1536" s="216"/>
      <c r="P1536" s="216"/>
      <c r="Q1536" s="216"/>
      <c r="R1536" s="216"/>
      <c r="S1536" s="216"/>
      <c r="T1536" s="216"/>
    </row>
    <row r="1537" spans="1:20">
      <c r="A1537" s="216">
        <v>61207</v>
      </c>
      <c r="B1537" s="216">
        <v>3</v>
      </c>
      <c r="C1537" s="216" t="str">
        <f t="shared" si="46"/>
        <v>Rural areas / thinly-populated area</v>
      </c>
      <c r="D1537" s="216"/>
      <c r="E1537" s="216"/>
      <c r="F1537" s="216"/>
      <c r="L1537" s="216">
        <v>61207</v>
      </c>
      <c r="M1537" s="216">
        <v>430</v>
      </c>
      <c r="N1537" s="216" t="str">
        <f t="shared" si="47"/>
        <v>Rural area (peripheral)</v>
      </c>
      <c r="O1537" s="216"/>
      <c r="P1537" s="216"/>
      <c r="Q1537" s="216"/>
      <c r="R1537" s="216"/>
      <c r="S1537" s="216">
        <v>1</v>
      </c>
      <c r="T1537" s="216"/>
    </row>
    <row r="1538" spans="1:20">
      <c r="A1538" s="216">
        <v>61213</v>
      </c>
      <c r="B1538" s="216">
        <v>3</v>
      </c>
      <c r="C1538" s="216" t="str">
        <f t="shared" si="46"/>
        <v>Rural areas / thinly-populated area</v>
      </c>
      <c r="D1538" s="216"/>
      <c r="E1538" s="216"/>
      <c r="F1538" s="216"/>
      <c r="L1538" s="216">
        <v>61213</v>
      </c>
      <c r="M1538" s="216">
        <v>220</v>
      </c>
      <c r="N1538" s="216" t="str">
        <f t="shared" si="47"/>
        <v>Regional centres  (intermediate)</v>
      </c>
      <c r="O1538" s="216" t="s">
        <v>309</v>
      </c>
      <c r="P1538" s="216" t="s">
        <v>310</v>
      </c>
      <c r="Q1538" s="216"/>
      <c r="R1538" s="216"/>
      <c r="S1538" s="216">
        <v>1</v>
      </c>
      <c r="T1538" s="216"/>
    </row>
    <row r="1539" spans="1:20">
      <c r="A1539" s="216">
        <v>61215</v>
      </c>
      <c r="B1539" s="216">
        <v>3</v>
      </c>
      <c r="C1539" s="216" t="str">
        <f t="shared" si="46"/>
        <v>Rural areas / thinly-populated area</v>
      </c>
      <c r="D1539" s="216"/>
      <c r="E1539" s="216"/>
      <c r="F1539" s="216"/>
      <c r="L1539" s="216">
        <v>61215</v>
      </c>
      <c r="M1539" s="216">
        <v>430</v>
      </c>
      <c r="N1539" s="216" t="str">
        <f t="shared" si="47"/>
        <v>Rural area (peripheral)</v>
      </c>
      <c r="O1539" s="216"/>
      <c r="P1539" s="216"/>
      <c r="Q1539" s="216"/>
      <c r="R1539" s="216"/>
      <c r="S1539" s="216">
        <v>1</v>
      </c>
      <c r="T1539" s="216"/>
    </row>
    <row r="1540" spans="1:20">
      <c r="A1540" s="216">
        <v>61217</v>
      </c>
      <c r="B1540" s="216">
        <v>3</v>
      </c>
      <c r="C1540" s="216" t="str">
        <f t="shared" ref="C1540:C1603" si="48">VLOOKUP(B1540,$F$3:$G$5,2)</f>
        <v>Rural areas / thinly-populated area</v>
      </c>
      <c r="D1540" s="216"/>
      <c r="E1540" s="216"/>
      <c r="F1540" s="216"/>
      <c r="L1540" s="216">
        <v>61217</v>
      </c>
      <c r="M1540" s="216">
        <v>420</v>
      </c>
      <c r="N1540" s="216" t="str">
        <f t="shared" ref="N1540:N1603" si="49">VLOOKUP(M1540,$U$3:$V$13,2)</f>
        <v>Rural area (intermdiate)</v>
      </c>
      <c r="O1540" s="216"/>
      <c r="P1540" s="216"/>
      <c r="Q1540" s="216"/>
      <c r="R1540" s="216"/>
      <c r="S1540" s="216">
        <v>1</v>
      </c>
      <c r="T1540" s="216"/>
    </row>
    <row r="1541" spans="1:20">
      <c r="A1541" s="216">
        <v>61222</v>
      </c>
      <c r="B1541" s="216">
        <v>3</v>
      </c>
      <c r="C1541" s="216" t="str">
        <f t="shared" si="48"/>
        <v>Rural areas / thinly-populated area</v>
      </c>
      <c r="D1541" s="216"/>
      <c r="E1541" s="216"/>
      <c r="F1541" s="216"/>
      <c r="L1541" s="216">
        <v>61222</v>
      </c>
      <c r="M1541" s="216">
        <v>320</v>
      </c>
      <c r="N1541" s="216" t="str">
        <f t="shared" si="49"/>
        <v>Rural area surrounding centres (intermediate)</v>
      </c>
      <c r="O1541" s="216"/>
      <c r="P1541" s="216"/>
      <c r="Q1541" s="216" t="s">
        <v>311</v>
      </c>
      <c r="R1541" s="216" t="s">
        <v>312</v>
      </c>
      <c r="S1541" s="216"/>
      <c r="T1541" s="216"/>
    </row>
    <row r="1542" spans="1:20">
      <c r="A1542" s="216">
        <v>61236</v>
      </c>
      <c r="B1542" s="216">
        <v>3</v>
      </c>
      <c r="C1542" s="216" t="str">
        <f t="shared" si="48"/>
        <v>Rural areas / thinly-populated area</v>
      </c>
      <c r="D1542" s="216"/>
      <c r="E1542" s="216"/>
      <c r="F1542" s="216"/>
      <c r="L1542" s="216">
        <v>61236</v>
      </c>
      <c r="M1542" s="216">
        <v>420</v>
      </c>
      <c r="N1542" s="216" t="str">
        <f t="shared" si="49"/>
        <v>Rural area (intermdiate)</v>
      </c>
      <c r="O1542" s="216"/>
      <c r="P1542" s="216"/>
      <c r="Q1542" s="216"/>
      <c r="R1542" s="216"/>
      <c r="S1542" s="216">
        <v>1</v>
      </c>
      <c r="T1542" s="216"/>
    </row>
    <row r="1543" spans="1:20">
      <c r="A1543" s="216">
        <v>61243</v>
      </c>
      <c r="B1543" s="216">
        <v>3</v>
      </c>
      <c r="C1543" s="216" t="str">
        <f t="shared" si="48"/>
        <v>Rural areas / thinly-populated area</v>
      </c>
      <c r="D1543" s="216"/>
      <c r="E1543" s="216"/>
      <c r="F1543" s="216"/>
      <c r="L1543" s="216">
        <v>61243</v>
      </c>
      <c r="M1543" s="216">
        <v>420</v>
      </c>
      <c r="N1543" s="216" t="str">
        <f t="shared" si="49"/>
        <v>Rural area (intermdiate)</v>
      </c>
      <c r="O1543" s="216"/>
      <c r="P1543" s="216"/>
      <c r="Q1543" s="216"/>
      <c r="R1543" s="216"/>
      <c r="S1543" s="216"/>
      <c r="T1543" s="216"/>
    </row>
    <row r="1544" spans="1:20">
      <c r="A1544" s="216">
        <v>61247</v>
      </c>
      <c r="B1544" s="216">
        <v>3</v>
      </c>
      <c r="C1544" s="216" t="str">
        <f t="shared" si="48"/>
        <v>Rural areas / thinly-populated area</v>
      </c>
      <c r="D1544" s="216"/>
      <c r="E1544" s="216"/>
      <c r="F1544" s="216"/>
      <c r="L1544" s="216">
        <v>61247</v>
      </c>
      <c r="M1544" s="216">
        <v>420</v>
      </c>
      <c r="N1544" s="216" t="str">
        <f t="shared" si="49"/>
        <v>Rural area (intermdiate)</v>
      </c>
      <c r="O1544" s="216"/>
      <c r="P1544" s="216"/>
      <c r="Q1544" s="216"/>
      <c r="R1544" s="216"/>
      <c r="S1544" s="216"/>
      <c r="T1544" s="216"/>
    </row>
    <row r="1545" spans="1:20">
      <c r="A1545" s="216">
        <v>61251</v>
      </c>
      <c r="B1545" s="216">
        <v>3</v>
      </c>
      <c r="C1545" s="216" t="str">
        <f t="shared" si="48"/>
        <v>Rural areas / thinly-populated area</v>
      </c>
      <c r="D1545" s="216"/>
      <c r="E1545" s="216"/>
      <c r="F1545" s="216"/>
      <c r="L1545" s="216">
        <v>61251</v>
      </c>
      <c r="M1545" s="216">
        <v>430</v>
      </c>
      <c r="N1545" s="216" t="str">
        <f t="shared" si="49"/>
        <v>Rural area (peripheral)</v>
      </c>
      <c r="O1545" s="216"/>
      <c r="P1545" s="216"/>
      <c r="Q1545" s="216"/>
      <c r="R1545" s="216"/>
      <c r="S1545" s="216">
        <v>1</v>
      </c>
      <c r="T1545" s="216"/>
    </row>
    <row r="1546" spans="1:20">
      <c r="A1546" s="216">
        <v>61252</v>
      </c>
      <c r="B1546" s="216">
        <v>3</v>
      </c>
      <c r="C1546" s="216" t="str">
        <f t="shared" si="48"/>
        <v>Rural areas / thinly-populated area</v>
      </c>
      <c r="D1546" s="216"/>
      <c r="E1546" s="216"/>
      <c r="F1546" s="216"/>
      <c r="L1546" s="216">
        <v>61252</v>
      </c>
      <c r="M1546" s="216">
        <v>420</v>
      </c>
      <c r="N1546" s="216" t="str">
        <f t="shared" si="49"/>
        <v>Rural area (intermdiate)</v>
      </c>
      <c r="O1546" s="216"/>
      <c r="P1546" s="216"/>
      <c r="Q1546" s="216"/>
      <c r="R1546" s="216"/>
      <c r="S1546" s="216"/>
      <c r="T1546" s="216"/>
    </row>
    <row r="1547" spans="1:20">
      <c r="A1547" s="216">
        <v>61253</v>
      </c>
      <c r="B1547" s="216">
        <v>3</v>
      </c>
      <c r="C1547" s="216" t="str">
        <f t="shared" si="48"/>
        <v>Rural areas / thinly-populated area</v>
      </c>
      <c r="D1547" s="216"/>
      <c r="E1547" s="216"/>
      <c r="F1547" s="216"/>
      <c r="L1547" s="216">
        <v>61253</v>
      </c>
      <c r="M1547" s="216">
        <v>430</v>
      </c>
      <c r="N1547" s="216" t="str">
        <f t="shared" si="49"/>
        <v>Rural area (peripheral)</v>
      </c>
      <c r="O1547" s="216"/>
      <c r="P1547" s="216"/>
      <c r="Q1547" s="216"/>
      <c r="R1547" s="216"/>
      <c r="S1547" s="216"/>
      <c r="T1547" s="216"/>
    </row>
    <row r="1548" spans="1:20">
      <c r="A1548" s="216">
        <v>61254</v>
      </c>
      <c r="B1548" s="216">
        <v>3</v>
      </c>
      <c r="C1548" s="216" t="str">
        <f t="shared" si="48"/>
        <v>Rural areas / thinly-populated area</v>
      </c>
      <c r="D1548" s="216"/>
      <c r="E1548" s="216"/>
      <c r="F1548" s="216"/>
      <c r="L1548" s="216">
        <v>61254</v>
      </c>
      <c r="M1548" s="216">
        <v>420</v>
      </c>
      <c r="N1548" s="216" t="str">
        <f t="shared" si="49"/>
        <v>Rural area (intermdiate)</v>
      </c>
      <c r="O1548" s="216"/>
      <c r="P1548" s="216"/>
      <c r="Q1548" s="216"/>
      <c r="R1548" s="216"/>
      <c r="S1548" s="216"/>
      <c r="T1548" s="216"/>
    </row>
    <row r="1549" spans="1:20">
      <c r="A1549" s="216">
        <v>61255</v>
      </c>
      <c r="B1549" s="216">
        <v>3</v>
      </c>
      <c r="C1549" s="216" t="str">
        <f t="shared" si="48"/>
        <v>Rural areas / thinly-populated area</v>
      </c>
      <c r="D1549" s="216"/>
      <c r="E1549" s="216"/>
      <c r="F1549" s="216"/>
      <c r="L1549" s="216">
        <v>61255</v>
      </c>
      <c r="M1549" s="216">
        <v>430</v>
      </c>
      <c r="N1549" s="216" t="str">
        <f t="shared" si="49"/>
        <v>Rural area (peripheral)</v>
      </c>
      <c r="O1549" s="216"/>
      <c r="P1549" s="216"/>
      <c r="Q1549" s="216"/>
      <c r="R1549" s="216"/>
      <c r="S1549" s="216">
        <v>1</v>
      </c>
      <c r="T1549" s="216"/>
    </row>
    <row r="1550" spans="1:20">
      <c r="A1550" s="216">
        <v>61256</v>
      </c>
      <c r="B1550" s="216">
        <v>3</v>
      </c>
      <c r="C1550" s="216" t="str">
        <f t="shared" si="48"/>
        <v>Rural areas / thinly-populated area</v>
      </c>
      <c r="D1550" s="216"/>
      <c r="E1550" s="216"/>
      <c r="F1550" s="216"/>
      <c r="L1550" s="216">
        <v>61256</v>
      </c>
      <c r="M1550" s="216">
        <v>420</v>
      </c>
      <c r="N1550" s="216" t="str">
        <f t="shared" si="49"/>
        <v>Rural area (intermdiate)</v>
      </c>
      <c r="O1550" s="216"/>
      <c r="P1550" s="216"/>
      <c r="Q1550" s="216"/>
      <c r="R1550" s="216"/>
      <c r="S1550" s="216"/>
      <c r="T1550" s="216"/>
    </row>
    <row r="1551" spans="1:20">
      <c r="A1551" s="216">
        <v>61257</v>
      </c>
      <c r="B1551" s="216">
        <v>3</v>
      </c>
      <c r="C1551" s="216" t="str">
        <f t="shared" si="48"/>
        <v>Rural areas / thinly-populated area</v>
      </c>
      <c r="D1551" s="216"/>
      <c r="E1551" s="216"/>
      <c r="F1551" s="216"/>
      <c r="L1551" s="216">
        <v>61257</v>
      </c>
      <c r="M1551" s="216">
        <v>420</v>
      </c>
      <c r="N1551" s="216" t="str">
        <f t="shared" si="49"/>
        <v>Rural area (intermdiate)</v>
      </c>
      <c r="O1551" s="216"/>
      <c r="P1551" s="216"/>
      <c r="Q1551" s="216"/>
      <c r="R1551" s="216"/>
      <c r="S1551" s="216">
        <v>1</v>
      </c>
      <c r="T1551" s="216"/>
    </row>
    <row r="1552" spans="1:20">
      <c r="A1552" s="216">
        <v>61258</v>
      </c>
      <c r="B1552" s="216">
        <v>3</v>
      </c>
      <c r="C1552" s="216" t="str">
        <f t="shared" si="48"/>
        <v>Rural areas / thinly-populated area</v>
      </c>
      <c r="D1552" s="216"/>
      <c r="E1552" s="216"/>
      <c r="F1552" s="216"/>
      <c r="L1552" s="216">
        <v>61258</v>
      </c>
      <c r="M1552" s="216">
        <v>430</v>
      </c>
      <c r="N1552" s="216" t="str">
        <f t="shared" si="49"/>
        <v>Rural area (peripheral)</v>
      </c>
      <c r="O1552" s="216"/>
      <c r="P1552" s="216"/>
      <c r="Q1552" s="216"/>
      <c r="R1552" s="216"/>
      <c r="S1552" s="216"/>
      <c r="T1552" s="216"/>
    </row>
    <row r="1553" spans="1:20">
      <c r="A1553" s="216">
        <v>61259</v>
      </c>
      <c r="B1553" s="216">
        <v>2</v>
      </c>
      <c r="C1553" s="216" t="str">
        <f t="shared" si="48"/>
        <v>Towns and suburbs / intermediate density area</v>
      </c>
      <c r="D1553" s="216"/>
      <c r="E1553" s="216"/>
      <c r="F1553" s="216"/>
      <c r="L1553" s="216">
        <v>61259</v>
      </c>
      <c r="M1553" s="216">
        <v>220</v>
      </c>
      <c r="N1553" s="216" t="str">
        <f t="shared" si="49"/>
        <v>Regional centres  (intermediate)</v>
      </c>
      <c r="O1553" s="216" t="s">
        <v>311</v>
      </c>
      <c r="P1553" s="216" t="s">
        <v>312</v>
      </c>
      <c r="Q1553" s="216"/>
      <c r="R1553" s="216"/>
      <c r="S1553" s="216"/>
      <c r="T1553" s="216"/>
    </row>
    <row r="1554" spans="1:20">
      <c r="A1554" s="216">
        <v>61260</v>
      </c>
      <c r="B1554" s="216">
        <v>3</v>
      </c>
      <c r="C1554" s="216" t="str">
        <f t="shared" si="48"/>
        <v>Rural areas / thinly-populated area</v>
      </c>
      <c r="D1554" s="216"/>
      <c r="E1554" s="216"/>
      <c r="F1554" s="216"/>
      <c r="L1554" s="216">
        <v>61260</v>
      </c>
      <c r="M1554" s="216">
        <v>420</v>
      </c>
      <c r="N1554" s="216" t="str">
        <f t="shared" si="49"/>
        <v>Rural area (intermdiate)</v>
      </c>
      <c r="O1554" s="216"/>
      <c r="P1554" s="216"/>
      <c r="Q1554" s="216"/>
      <c r="R1554" s="216"/>
      <c r="S1554" s="216">
        <v>1</v>
      </c>
      <c r="T1554" s="216"/>
    </row>
    <row r="1555" spans="1:20">
      <c r="A1555" s="216">
        <v>61261</v>
      </c>
      <c r="B1555" s="216">
        <v>3</v>
      </c>
      <c r="C1555" s="216" t="str">
        <f t="shared" si="48"/>
        <v>Rural areas / thinly-populated area</v>
      </c>
      <c r="D1555" s="216"/>
      <c r="E1555" s="216"/>
      <c r="F1555" s="216"/>
      <c r="L1555" s="216">
        <v>61261</v>
      </c>
      <c r="M1555" s="216">
        <v>420</v>
      </c>
      <c r="N1555" s="216" t="str">
        <f t="shared" si="49"/>
        <v>Rural area (intermdiate)</v>
      </c>
      <c r="O1555" s="216"/>
      <c r="P1555" s="216"/>
      <c r="Q1555" s="216"/>
      <c r="R1555" s="216"/>
      <c r="S1555" s="216">
        <v>1</v>
      </c>
      <c r="T1555" s="216"/>
    </row>
    <row r="1556" spans="1:20">
      <c r="A1556" s="216">
        <v>61262</v>
      </c>
      <c r="B1556" s="216">
        <v>3</v>
      </c>
      <c r="C1556" s="216" t="str">
        <f t="shared" si="48"/>
        <v>Rural areas / thinly-populated area</v>
      </c>
      <c r="D1556" s="216"/>
      <c r="E1556" s="216"/>
      <c r="F1556" s="216"/>
      <c r="L1556" s="216">
        <v>61262</v>
      </c>
      <c r="M1556" s="216">
        <v>420</v>
      </c>
      <c r="N1556" s="216" t="str">
        <f t="shared" si="49"/>
        <v>Rural area (intermdiate)</v>
      </c>
      <c r="O1556" s="216"/>
      <c r="P1556" s="216"/>
      <c r="Q1556" s="216"/>
      <c r="R1556" s="216"/>
      <c r="S1556" s="216"/>
      <c r="T1556" s="216"/>
    </row>
    <row r="1557" spans="1:20">
      <c r="A1557" s="216">
        <v>61263</v>
      </c>
      <c r="B1557" s="216">
        <v>3</v>
      </c>
      <c r="C1557" s="216" t="str">
        <f t="shared" si="48"/>
        <v>Rural areas / thinly-populated area</v>
      </c>
      <c r="D1557" s="216"/>
      <c r="E1557" s="216"/>
      <c r="F1557" s="216"/>
      <c r="L1557" s="216">
        <v>61263</v>
      </c>
      <c r="M1557" s="216">
        <v>220</v>
      </c>
      <c r="N1557" s="216" t="str">
        <f t="shared" si="49"/>
        <v>Regional centres  (intermediate)</v>
      </c>
      <c r="O1557" s="216" t="s">
        <v>313</v>
      </c>
      <c r="P1557" s="216" t="s">
        <v>314</v>
      </c>
      <c r="Q1557" s="216"/>
      <c r="R1557" s="216"/>
      <c r="S1557" s="216"/>
      <c r="T1557" s="216"/>
    </row>
    <row r="1558" spans="1:20">
      <c r="A1558" s="216">
        <v>61264</v>
      </c>
      <c r="B1558" s="216">
        <v>3</v>
      </c>
      <c r="C1558" s="216" t="str">
        <f t="shared" si="48"/>
        <v>Rural areas / thinly-populated area</v>
      </c>
      <c r="D1558" s="216"/>
      <c r="E1558" s="216"/>
      <c r="F1558" s="216"/>
      <c r="L1558" s="216">
        <v>61264</v>
      </c>
      <c r="M1558" s="216">
        <v>430</v>
      </c>
      <c r="N1558" s="216" t="str">
        <f t="shared" si="49"/>
        <v>Rural area (peripheral)</v>
      </c>
      <c r="O1558" s="216"/>
      <c r="P1558" s="216"/>
      <c r="Q1558" s="216"/>
      <c r="R1558" s="216"/>
      <c r="S1558" s="216"/>
      <c r="T1558" s="216"/>
    </row>
    <row r="1559" spans="1:20">
      <c r="A1559" s="216">
        <v>61265</v>
      </c>
      <c r="B1559" s="216">
        <v>3</v>
      </c>
      <c r="C1559" s="216" t="str">
        <f t="shared" si="48"/>
        <v>Rural areas / thinly-populated area</v>
      </c>
      <c r="D1559" s="216"/>
      <c r="E1559" s="216"/>
      <c r="F1559" s="216"/>
      <c r="L1559" s="216">
        <v>61265</v>
      </c>
      <c r="M1559" s="216">
        <v>220</v>
      </c>
      <c r="N1559" s="216" t="str">
        <f t="shared" si="49"/>
        <v>Regional centres  (intermediate)</v>
      </c>
      <c r="O1559" s="216" t="s">
        <v>315</v>
      </c>
      <c r="P1559" s="216" t="s">
        <v>316</v>
      </c>
      <c r="Q1559" s="216"/>
      <c r="R1559" s="216"/>
      <c r="S1559" s="216">
        <v>1</v>
      </c>
      <c r="T1559" s="216"/>
    </row>
    <row r="1560" spans="1:20">
      <c r="A1560" s="216">
        <v>61266</v>
      </c>
      <c r="B1560" s="216">
        <v>3</v>
      </c>
      <c r="C1560" s="216" t="str">
        <f t="shared" si="48"/>
        <v>Rural areas / thinly-populated area</v>
      </c>
      <c r="D1560" s="216"/>
      <c r="E1560" s="216"/>
      <c r="F1560" s="216"/>
      <c r="L1560" s="216">
        <v>61266</v>
      </c>
      <c r="M1560" s="216">
        <v>420</v>
      </c>
      <c r="N1560" s="216" t="str">
        <f t="shared" si="49"/>
        <v>Rural area (intermdiate)</v>
      </c>
      <c r="O1560" s="216"/>
      <c r="P1560" s="216"/>
      <c r="Q1560" s="216"/>
      <c r="R1560" s="216"/>
      <c r="S1560" s="216"/>
      <c r="T1560" s="216"/>
    </row>
    <row r="1561" spans="1:20">
      <c r="A1561" s="216">
        <v>61267</v>
      </c>
      <c r="B1561" s="216">
        <v>3</v>
      </c>
      <c r="C1561" s="216" t="str">
        <f t="shared" si="48"/>
        <v>Rural areas / thinly-populated area</v>
      </c>
      <c r="D1561" s="216"/>
      <c r="E1561" s="216"/>
      <c r="F1561" s="216"/>
      <c r="L1561" s="216">
        <v>61267</v>
      </c>
      <c r="M1561" s="216">
        <v>420</v>
      </c>
      <c r="N1561" s="216" t="str">
        <f t="shared" si="49"/>
        <v>Rural area (intermdiate)</v>
      </c>
      <c r="O1561" s="216"/>
      <c r="P1561" s="216"/>
      <c r="Q1561" s="216"/>
      <c r="R1561" s="216"/>
      <c r="S1561" s="216"/>
      <c r="T1561" s="216"/>
    </row>
    <row r="1562" spans="1:20">
      <c r="A1562" s="216">
        <v>61410</v>
      </c>
      <c r="B1562" s="216">
        <v>3</v>
      </c>
      <c r="C1562" s="216" t="str">
        <f t="shared" si="48"/>
        <v>Rural areas / thinly-populated area</v>
      </c>
      <c r="D1562" s="216"/>
      <c r="E1562" s="216"/>
      <c r="F1562" s="216"/>
      <c r="L1562" s="216">
        <v>61410</v>
      </c>
      <c r="M1562" s="216">
        <v>430</v>
      </c>
      <c r="N1562" s="216" t="str">
        <f t="shared" si="49"/>
        <v>Rural area (peripheral)</v>
      </c>
      <c r="O1562" s="216"/>
      <c r="P1562" s="216"/>
      <c r="Q1562" s="216"/>
      <c r="R1562" s="216"/>
      <c r="S1562" s="216"/>
      <c r="T1562" s="216"/>
    </row>
    <row r="1563" spans="1:20">
      <c r="A1563" s="216">
        <v>61413</v>
      </c>
      <c r="B1563" s="216">
        <v>3</v>
      </c>
      <c r="C1563" s="216" t="str">
        <f t="shared" si="48"/>
        <v>Rural areas / thinly-populated area</v>
      </c>
      <c r="D1563" s="216"/>
      <c r="E1563" s="216"/>
      <c r="F1563" s="216"/>
      <c r="L1563" s="216">
        <v>61413</v>
      </c>
      <c r="M1563" s="216">
        <v>410</v>
      </c>
      <c r="N1563" s="216" t="str">
        <f t="shared" si="49"/>
        <v>Rural area (central)</v>
      </c>
      <c r="O1563" s="216"/>
      <c r="P1563" s="216"/>
      <c r="Q1563" s="216"/>
      <c r="R1563" s="216"/>
      <c r="S1563" s="216"/>
      <c r="T1563" s="216"/>
    </row>
    <row r="1564" spans="1:20">
      <c r="A1564" s="216">
        <v>61425</v>
      </c>
      <c r="B1564" s="216">
        <v>3</v>
      </c>
      <c r="C1564" s="216" t="str">
        <f t="shared" si="48"/>
        <v>Rural areas / thinly-populated area</v>
      </c>
      <c r="D1564" s="216"/>
      <c r="E1564" s="216"/>
      <c r="F1564" s="216"/>
      <c r="L1564" s="216">
        <v>61425</v>
      </c>
      <c r="M1564" s="216">
        <v>420</v>
      </c>
      <c r="N1564" s="216" t="str">
        <f t="shared" si="49"/>
        <v>Rural area (intermdiate)</v>
      </c>
      <c r="O1564" s="216"/>
      <c r="P1564" s="216"/>
      <c r="Q1564" s="216"/>
      <c r="R1564" s="216"/>
      <c r="S1564" s="216">
        <v>1</v>
      </c>
      <c r="T1564" s="216"/>
    </row>
    <row r="1565" spans="1:20">
      <c r="A1565" s="216">
        <v>61428</v>
      </c>
      <c r="B1565" s="216">
        <v>3</v>
      </c>
      <c r="C1565" s="216" t="str">
        <f t="shared" si="48"/>
        <v>Rural areas / thinly-populated area</v>
      </c>
      <c r="D1565" s="216"/>
      <c r="E1565" s="216"/>
      <c r="F1565" s="216"/>
      <c r="L1565" s="216">
        <v>61428</v>
      </c>
      <c r="M1565" s="216">
        <v>420</v>
      </c>
      <c r="N1565" s="216" t="str">
        <f t="shared" si="49"/>
        <v>Rural area (intermdiate)</v>
      </c>
      <c r="O1565" s="216"/>
      <c r="P1565" s="216"/>
      <c r="Q1565" s="216"/>
      <c r="R1565" s="216"/>
      <c r="S1565" s="216"/>
      <c r="T1565" s="216"/>
    </row>
    <row r="1566" spans="1:20">
      <c r="A1566" s="216">
        <v>61437</v>
      </c>
      <c r="B1566" s="216">
        <v>3</v>
      </c>
      <c r="C1566" s="216" t="str">
        <f t="shared" si="48"/>
        <v>Rural areas / thinly-populated area</v>
      </c>
      <c r="D1566" s="216"/>
      <c r="E1566" s="216"/>
      <c r="F1566" s="216"/>
      <c r="L1566" s="216">
        <v>61437</v>
      </c>
      <c r="M1566" s="216">
        <v>430</v>
      </c>
      <c r="N1566" s="216" t="str">
        <f t="shared" si="49"/>
        <v>Rural area (peripheral)</v>
      </c>
      <c r="O1566" s="216"/>
      <c r="P1566" s="216"/>
      <c r="Q1566" s="216"/>
      <c r="R1566" s="216"/>
      <c r="S1566" s="216"/>
      <c r="T1566" s="216"/>
    </row>
    <row r="1567" spans="1:20">
      <c r="A1567" s="216">
        <v>61438</v>
      </c>
      <c r="B1567" s="216">
        <v>3</v>
      </c>
      <c r="C1567" s="216" t="str">
        <f t="shared" si="48"/>
        <v>Rural areas / thinly-populated area</v>
      </c>
      <c r="D1567" s="216"/>
      <c r="E1567" s="216"/>
      <c r="F1567" s="216"/>
      <c r="L1567" s="216">
        <v>61438</v>
      </c>
      <c r="M1567" s="216">
        <v>220</v>
      </c>
      <c r="N1567" s="216" t="str">
        <f t="shared" si="49"/>
        <v>Regional centres  (intermediate)</v>
      </c>
      <c r="O1567" s="216" t="s">
        <v>317</v>
      </c>
      <c r="P1567" s="216" t="s">
        <v>318</v>
      </c>
      <c r="Q1567" s="216"/>
      <c r="R1567" s="216"/>
      <c r="S1567" s="216">
        <v>1</v>
      </c>
      <c r="T1567" s="216"/>
    </row>
    <row r="1568" spans="1:20">
      <c r="A1568" s="216">
        <v>61439</v>
      </c>
      <c r="B1568" s="216">
        <v>3</v>
      </c>
      <c r="C1568" s="216" t="str">
        <f t="shared" si="48"/>
        <v>Rural areas / thinly-populated area</v>
      </c>
      <c r="D1568" s="216"/>
      <c r="E1568" s="216"/>
      <c r="F1568" s="216"/>
      <c r="L1568" s="216">
        <v>61439</v>
      </c>
      <c r="M1568" s="216">
        <v>430</v>
      </c>
      <c r="N1568" s="216" t="str">
        <f t="shared" si="49"/>
        <v>Rural area (peripheral)</v>
      </c>
      <c r="O1568" s="216"/>
      <c r="P1568" s="216"/>
      <c r="Q1568" s="216"/>
      <c r="R1568" s="216"/>
      <c r="S1568" s="216"/>
      <c r="T1568" s="216"/>
    </row>
    <row r="1569" spans="1:20">
      <c r="A1569" s="216">
        <v>61440</v>
      </c>
      <c r="B1569" s="216">
        <v>3</v>
      </c>
      <c r="C1569" s="216" t="str">
        <f t="shared" si="48"/>
        <v>Rural areas / thinly-populated area</v>
      </c>
      <c r="D1569" s="216"/>
      <c r="E1569" s="216"/>
      <c r="F1569" s="216"/>
      <c r="L1569" s="216">
        <v>61440</v>
      </c>
      <c r="M1569" s="216">
        <v>430</v>
      </c>
      <c r="N1569" s="216" t="str">
        <f t="shared" si="49"/>
        <v>Rural area (peripheral)</v>
      </c>
      <c r="O1569" s="216"/>
      <c r="P1569" s="216"/>
      <c r="Q1569" s="216"/>
      <c r="R1569" s="216"/>
      <c r="S1569" s="216">
        <v>1</v>
      </c>
      <c r="T1569" s="216"/>
    </row>
    <row r="1570" spans="1:20">
      <c r="A1570" s="216">
        <v>61441</v>
      </c>
      <c r="B1570" s="216">
        <v>3</v>
      </c>
      <c r="C1570" s="216" t="str">
        <f t="shared" si="48"/>
        <v>Rural areas / thinly-populated area</v>
      </c>
      <c r="D1570" s="216"/>
      <c r="E1570" s="216"/>
      <c r="F1570" s="216"/>
      <c r="L1570" s="216">
        <v>61441</v>
      </c>
      <c r="M1570" s="216">
        <v>420</v>
      </c>
      <c r="N1570" s="216" t="str">
        <f t="shared" si="49"/>
        <v>Rural area (intermdiate)</v>
      </c>
      <c r="O1570" s="216"/>
      <c r="P1570" s="216"/>
      <c r="Q1570" s="216"/>
      <c r="R1570" s="216"/>
      <c r="S1570" s="216"/>
      <c r="T1570" s="216"/>
    </row>
    <row r="1571" spans="1:20">
      <c r="A1571" s="216">
        <v>61442</v>
      </c>
      <c r="B1571" s="216">
        <v>3</v>
      </c>
      <c r="C1571" s="216" t="str">
        <f t="shared" si="48"/>
        <v>Rural areas / thinly-populated area</v>
      </c>
      <c r="D1571" s="216"/>
      <c r="E1571" s="216"/>
      <c r="F1571" s="216"/>
      <c r="L1571" s="216">
        <v>61442</v>
      </c>
      <c r="M1571" s="216">
        <v>420</v>
      </c>
      <c r="N1571" s="216" t="str">
        <f t="shared" si="49"/>
        <v>Rural area (intermdiate)</v>
      </c>
      <c r="O1571" s="216"/>
      <c r="P1571" s="216"/>
      <c r="Q1571" s="216"/>
      <c r="R1571" s="216"/>
      <c r="S1571" s="216">
        <v>1</v>
      </c>
      <c r="T1571" s="216"/>
    </row>
    <row r="1572" spans="1:20">
      <c r="A1572" s="216">
        <v>61443</v>
      </c>
      <c r="B1572" s="216">
        <v>3</v>
      </c>
      <c r="C1572" s="216" t="str">
        <f t="shared" si="48"/>
        <v>Rural areas / thinly-populated area</v>
      </c>
      <c r="D1572" s="216"/>
      <c r="E1572" s="216"/>
      <c r="F1572" s="216"/>
      <c r="L1572" s="216">
        <v>61443</v>
      </c>
      <c r="M1572" s="216">
        <v>430</v>
      </c>
      <c r="N1572" s="216" t="str">
        <f t="shared" si="49"/>
        <v>Rural area (peripheral)</v>
      </c>
      <c r="O1572" s="216"/>
      <c r="P1572" s="216"/>
      <c r="Q1572" s="216"/>
      <c r="R1572" s="216"/>
      <c r="S1572" s="216">
        <v>1</v>
      </c>
      <c r="T1572" s="216"/>
    </row>
    <row r="1573" spans="1:20">
      <c r="A1573" s="216">
        <v>61444</v>
      </c>
      <c r="B1573" s="216">
        <v>3</v>
      </c>
      <c r="C1573" s="216" t="str">
        <f t="shared" si="48"/>
        <v>Rural areas / thinly-populated area</v>
      </c>
      <c r="D1573" s="216"/>
      <c r="E1573" s="216"/>
      <c r="F1573" s="216"/>
      <c r="L1573" s="216">
        <v>61444</v>
      </c>
      <c r="M1573" s="216">
        <v>410</v>
      </c>
      <c r="N1573" s="216" t="str">
        <f t="shared" si="49"/>
        <v>Rural area (central)</v>
      </c>
      <c r="O1573" s="216"/>
      <c r="P1573" s="216"/>
      <c r="Q1573" s="216"/>
      <c r="R1573" s="216"/>
      <c r="S1573" s="216"/>
      <c r="T1573" s="216"/>
    </row>
    <row r="1574" spans="1:20">
      <c r="A1574" s="216">
        <v>61445</v>
      </c>
      <c r="B1574" s="216">
        <v>3</v>
      </c>
      <c r="C1574" s="216" t="str">
        <f t="shared" si="48"/>
        <v>Rural areas / thinly-populated area</v>
      </c>
      <c r="D1574" s="216"/>
      <c r="E1574" s="216"/>
      <c r="F1574" s="216"/>
      <c r="L1574" s="216">
        <v>61445</v>
      </c>
      <c r="M1574" s="216">
        <v>420</v>
      </c>
      <c r="N1574" s="216" t="str">
        <f t="shared" si="49"/>
        <v>Rural area (intermdiate)</v>
      </c>
      <c r="O1574" s="216"/>
      <c r="P1574" s="216"/>
      <c r="Q1574" s="216"/>
      <c r="R1574" s="216"/>
      <c r="S1574" s="216">
        <v>1</v>
      </c>
      <c r="T1574" s="216"/>
    </row>
    <row r="1575" spans="1:20">
      <c r="A1575" s="216">
        <v>61446</v>
      </c>
      <c r="B1575" s="216">
        <v>3</v>
      </c>
      <c r="C1575" s="216" t="str">
        <f t="shared" si="48"/>
        <v>Rural areas / thinly-populated area</v>
      </c>
      <c r="D1575" s="216"/>
      <c r="E1575" s="216"/>
      <c r="F1575" s="216"/>
      <c r="L1575" s="216">
        <v>61446</v>
      </c>
      <c r="M1575" s="216">
        <v>410</v>
      </c>
      <c r="N1575" s="216" t="str">
        <f t="shared" si="49"/>
        <v>Rural area (central)</v>
      </c>
      <c r="O1575" s="216"/>
      <c r="P1575" s="216"/>
      <c r="Q1575" s="216"/>
      <c r="R1575" s="216"/>
      <c r="S1575" s="216"/>
      <c r="T1575" s="216"/>
    </row>
    <row r="1576" spans="1:20">
      <c r="A1576" s="216">
        <v>61611</v>
      </c>
      <c r="B1576" s="216">
        <v>3</v>
      </c>
      <c r="C1576" s="216" t="str">
        <f t="shared" si="48"/>
        <v>Rural areas / thinly-populated area</v>
      </c>
      <c r="D1576" s="216"/>
      <c r="E1576" s="216"/>
      <c r="F1576" s="216"/>
      <c r="L1576" s="216">
        <v>61611</v>
      </c>
      <c r="M1576" s="216">
        <v>310</v>
      </c>
      <c r="N1576" s="216" t="str">
        <f t="shared" si="49"/>
        <v>Rural area surrounding centres (central)</v>
      </c>
      <c r="O1576" s="216"/>
      <c r="P1576" s="216"/>
      <c r="Q1576" s="216" t="s">
        <v>301</v>
      </c>
      <c r="R1576" s="216" t="s">
        <v>302</v>
      </c>
      <c r="S1576" s="216"/>
      <c r="T1576" s="216"/>
    </row>
    <row r="1577" spans="1:20">
      <c r="A1577" s="216">
        <v>61612</v>
      </c>
      <c r="B1577" s="216">
        <v>3</v>
      </c>
      <c r="C1577" s="216" t="str">
        <f t="shared" si="48"/>
        <v>Rural areas / thinly-populated area</v>
      </c>
      <c r="D1577" s="216"/>
      <c r="E1577" s="216"/>
      <c r="F1577" s="216"/>
      <c r="L1577" s="216">
        <v>61612</v>
      </c>
      <c r="M1577" s="216">
        <v>310</v>
      </c>
      <c r="N1577" s="216" t="str">
        <f t="shared" si="49"/>
        <v>Rural area surrounding centres (central)</v>
      </c>
      <c r="O1577" s="216"/>
      <c r="P1577" s="216"/>
      <c r="Q1577" s="216" t="s">
        <v>301</v>
      </c>
      <c r="R1577" s="216" t="s">
        <v>302</v>
      </c>
      <c r="S1577" s="216"/>
      <c r="T1577" s="216"/>
    </row>
    <row r="1578" spans="1:20">
      <c r="A1578" s="216">
        <v>61615</v>
      </c>
      <c r="B1578" s="216">
        <v>3</v>
      </c>
      <c r="C1578" s="216" t="str">
        <f t="shared" si="48"/>
        <v>Rural areas / thinly-populated area</v>
      </c>
      <c r="D1578" s="216"/>
      <c r="E1578" s="216"/>
      <c r="F1578" s="216"/>
      <c r="L1578" s="216">
        <v>61615</v>
      </c>
      <c r="M1578" s="216">
        <v>310</v>
      </c>
      <c r="N1578" s="216" t="str">
        <f t="shared" si="49"/>
        <v>Rural area surrounding centres (central)</v>
      </c>
      <c r="O1578" s="216"/>
      <c r="P1578" s="216"/>
      <c r="Q1578" s="216" t="s">
        <v>301</v>
      </c>
      <c r="R1578" s="216" t="s">
        <v>302</v>
      </c>
      <c r="S1578" s="216"/>
      <c r="T1578" s="216"/>
    </row>
    <row r="1579" spans="1:20">
      <c r="A1579" s="216">
        <v>61618</v>
      </c>
      <c r="B1579" s="216">
        <v>2</v>
      </c>
      <c r="C1579" s="216" t="str">
        <f t="shared" si="48"/>
        <v>Towns and suburbs / intermediate density area</v>
      </c>
      <c r="D1579" s="216"/>
      <c r="E1579" s="216"/>
      <c r="F1579" s="216"/>
      <c r="L1579" s="216">
        <v>61618</v>
      </c>
      <c r="M1579" s="216">
        <v>103</v>
      </c>
      <c r="N1579" s="216" t="str">
        <f t="shared" si="49"/>
        <v>Urban centres (small)</v>
      </c>
      <c r="O1579" s="216" t="s">
        <v>319</v>
      </c>
      <c r="P1579" s="216" t="s">
        <v>320</v>
      </c>
      <c r="Q1579" s="216"/>
      <c r="R1579" s="216"/>
      <c r="S1579" s="216"/>
      <c r="T1579" s="216"/>
    </row>
    <row r="1580" spans="1:20">
      <c r="A1580" s="216">
        <v>61621</v>
      </c>
      <c r="B1580" s="216">
        <v>3</v>
      </c>
      <c r="C1580" s="216" t="str">
        <f t="shared" si="48"/>
        <v>Rural areas / thinly-populated area</v>
      </c>
      <c r="D1580" s="216"/>
      <c r="E1580" s="216"/>
      <c r="F1580" s="216"/>
      <c r="L1580" s="216">
        <v>61621</v>
      </c>
      <c r="M1580" s="216">
        <v>310</v>
      </c>
      <c r="N1580" s="216" t="str">
        <f t="shared" si="49"/>
        <v>Rural area surrounding centres (central)</v>
      </c>
      <c r="O1580" s="216"/>
      <c r="P1580" s="216"/>
      <c r="Q1580" s="216" t="s">
        <v>319</v>
      </c>
      <c r="R1580" s="216" t="s">
        <v>320</v>
      </c>
      <c r="S1580" s="216"/>
      <c r="T1580" s="216"/>
    </row>
    <row r="1581" spans="1:20">
      <c r="A1581" s="216">
        <v>61624</v>
      </c>
      <c r="B1581" s="216">
        <v>3</v>
      </c>
      <c r="C1581" s="216" t="str">
        <f t="shared" si="48"/>
        <v>Rural areas / thinly-populated area</v>
      </c>
      <c r="D1581" s="216"/>
      <c r="E1581" s="216"/>
      <c r="F1581" s="216"/>
      <c r="L1581" s="216">
        <v>61624</v>
      </c>
      <c r="M1581" s="216">
        <v>310</v>
      </c>
      <c r="N1581" s="216" t="str">
        <f t="shared" si="49"/>
        <v>Rural area surrounding centres (central)</v>
      </c>
      <c r="O1581" s="216"/>
      <c r="P1581" s="216"/>
      <c r="Q1581" s="216" t="s">
        <v>301</v>
      </c>
      <c r="R1581" s="216" t="s">
        <v>302</v>
      </c>
      <c r="S1581" s="216"/>
      <c r="T1581" s="216"/>
    </row>
    <row r="1582" spans="1:20">
      <c r="A1582" s="216">
        <v>61625</v>
      </c>
      <c r="B1582" s="216">
        <v>2</v>
      </c>
      <c r="C1582" s="216" t="str">
        <f t="shared" si="48"/>
        <v>Towns and suburbs / intermediate density area</v>
      </c>
      <c r="D1582" s="216"/>
      <c r="E1582" s="216"/>
      <c r="F1582" s="216"/>
      <c r="L1582" s="216">
        <v>61625</v>
      </c>
      <c r="M1582" s="216">
        <v>103</v>
      </c>
      <c r="N1582" s="216" t="str">
        <f t="shared" si="49"/>
        <v>Urban centres (small)</v>
      </c>
      <c r="O1582" s="216" t="s">
        <v>319</v>
      </c>
      <c r="P1582" s="216" t="s">
        <v>320</v>
      </c>
      <c r="Q1582" s="216"/>
      <c r="R1582" s="216"/>
      <c r="S1582" s="216"/>
      <c r="T1582" s="216"/>
    </row>
    <row r="1583" spans="1:20">
      <c r="A1583" s="216">
        <v>61626</v>
      </c>
      <c r="B1583" s="216">
        <v>2</v>
      </c>
      <c r="C1583" s="216" t="str">
        <f t="shared" si="48"/>
        <v>Towns and suburbs / intermediate density area</v>
      </c>
      <c r="D1583" s="216"/>
      <c r="E1583" s="216"/>
      <c r="F1583" s="216"/>
      <c r="L1583" s="216">
        <v>61626</v>
      </c>
      <c r="M1583" s="216">
        <v>103</v>
      </c>
      <c r="N1583" s="216" t="str">
        <f t="shared" si="49"/>
        <v>Urban centres (small)</v>
      </c>
      <c r="O1583" s="216" t="s">
        <v>319</v>
      </c>
      <c r="P1583" s="216" t="s">
        <v>320</v>
      </c>
      <c r="Q1583" s="216"/>
      <c r="R1583" s="216"/>
      <c r="S1583" s="216"/>
      <c r="T1583" s="216"/>
    </row>
    <row r="1584" spans="1:20">
      <c r="A1584" s="216">
        <v>61627</v>
      </c>
      <c r="B1584" s="216">
        <v>3</v>
      </c>
      <c r="C1584" s="216" t="str">
        <f t="shared" si="48"/>
        <v>Rural areas / thinly-populated area</v>
      </c>
      <c r="D1584" s="216"/>
      <c r="E1584" s="216"/>
      <c r="F1584" s="216"/>
      <c r="L1584" s="216">
        <v>61627</v>
      </c>
      <c r="M1584" s="216">
        <v>410</v>
      </c>
      <c r="N1584" s="216" t="str">
        <f t="shared" si="49"/>
        <v>Rural area (central)</v>
      </c>
      <c r="O1584" s="216"/>
      <c r="P1584" s="216"/>
      <c r="Q1584" s="216"/>
      <c r="R1584" s="216"/>
      <c r="S1584" s="216"/>
      <c r="T1584" s="216"/>
    </row>
    <row r="1585" spans="1:20">
      <c r="A1585" s="216">
        <v>61628</v>
      </c>
      <c r="B1585" s="216">
        <v>3</v>
      </c>
      <c r="C1585" s="216" t="str">
        <f t="shared" si="48"/>
        <v>Rural areas / thinly-populated area</v>
      </c>
      <c r="D1585" s="216"/>
      <c r="E1585" s="216"/>
      <c r="F1585" s="216"/>
      <c r="L1585" s="216">
        <v>61628</v>
      </c>
      <c r="M1585" s="216">
        <v>410</v>
      </c>
      <c r="N1585" s="216" t="str">
        <f t="shared" si="49"/>
        <v>Rural area (central)</v>
      </c>
      <c r="O1585" s="216"/>
      <c r="P1585" s="216"/>
      <c r="Q1585" s="216"/>
      <c r="R1585" s="216"/>
      <c r="S1585" s="216"/>
      <c r="T1585" s="216"/>
    </row>
    <row r="1586" spans="1:20">
      <c r="A1586" s="216">
        <v>61629</v>
      </c>
      <c r="B1586" s="216">
        <v>3</v>
      </c>
      <c r="C1586" s="216" t="str">
        <f t="shared" si="48"/>
        <v>Rural areas / thinly-populated area</v>
      </c>
      <c r="D1586" s="216"/>
      <c r="E1586" s="216"/>
      <c r="F1586" s="216"/>
      <c r="L1586" s="216">
        <v>61629</v>
      </c>
      <c r="M1586" s="216">
        <v>410</v>
      </c>
      <c r="N1586" s="216" t="str">
        <f t="shared" si="49"/>
        <v>Rural area (central)</v>
      </c>
      <c r="O1586" s="216"/>
      <c r="P1586" s="216"/>
      <c r="Q1586" s="216"/>
      <c r="R1586" s="216"/>
      <c r="S1586" s="216"/>
      <c r="T1586" s="216"/>
    </row>
    <row r="1587" spans="1:20">
      <c r="A1587" s="216">
        <v>61630</v>
      </c>
      <c r="B1587" s="216">
        <v>3</v>
      </c>
      <c r="C1587" s="216" t="str">
        <f t="shared" si="48"/>
        <v>Rural areas / thinly-populated area</v>
      </c>
      <c r="D1587" s="216"/>
      <c r="E1587" s="216"/>
      <c r="F1587" s="216"/>
      <c r="L1587" s="216">
        <v>61630</v>
      </c>
      <c r="M1587" s="216">
        <v>310</v>
      </c>
      <c r="N1587" s="216" t="str">
        <f t="shared" si="49"/>
        <v>Rural area surrounding centres (central)</v>
      </c>
      <c r="O1587" s="216"/>
      <c r="P1587" s="216"/>
      <c r="Q1587" s="216" t="s">
        <v>319</v>
      </c>
      <c r="R1587" s="216" t="s">
        <v>320</v>
      </c>
      <c r="S1587" s="216"/>
      <c r="T1587" s="216"/>
    </row>
    <row r="1588" spans="1:20">
      <c r="A1588" s="216">
        <v>61631</v>
      </c>
      <c r="B1588" s="216">
        <v>2</v>
      </c>
      <c r="C1588" s="216" t="str">
        <f t="shared" si="48"/>
        <v>Towns and suburbs / intermediate density area</v>
      </c>
      <c r="D1588" s="216"/>
      <c r="E1588" s="216"/>
      <c r="F1588" s="216"/>
      <c r="L1588" s="216">
        <v>61631</v>
      </c>
      <c r="M1588" s="216">
        <v>103</v>
      </c>
      <c r="N1588" s="216" t="str">
        <f t="shared" si="49"/>
        <v>Urban centres (small)</v>
      </c>
      <c r="O1588" s="216" t="s">
        <v>319</v>
      </c>
      <c r="P1588" s="216" t="s">
        <v>320</v>
      </c>
      <c r="Q1588" s="216"/>
      <c r="R1588" s="216"/>
      <c r="S1588" s="216"/>
      <c r="T1588" s="216"/>
    </row>
    <row r="1589" spans="1:20">
      <c r="A1589" s="216">
        <v>61632</v>
      </c>
      <c r="B1589" s="216">
        <v>3</v>
      </c>
      <c r="C1589" s="216" t="str">
        <f t="shared" si="48"/>
        <v>Rural areas / thinly-populated area</v>
      </c>
      <c r="D1589" s="216"/>
      <c r="E1589" s="216"/>
      <c r="F1589" s="216"/>
      <c r="L1589" s="216">
        <v>61632</v>
      </c>
      <c r="M1589" s="216">
        <v>103</v>
      </c>
      <c r="N1589" s="216" t="str">
        <f t="shared" si="49"/>
        <v>Urban centres (small)</v>
      </c>
      <c r="O1589" s="216" t="s">
        <v>319</v>
      </c>
      <c r="P1589" s="216" t="s">
        <v>320</v>
      </c>
      <c r="Q1589" s="216"/>
      <c r="R1589" s="216"/>
      <c r="S1589" s="216"/>
      <c r="T1589" s="216"/>
    </row>
    <row r="1590" spans="1:20">
      <c r="A1590" s="216">
        <v>61633</v>
      </c>
      <c r="B1590" s="216">
        <v>3</v>
      </c>
      <c r="C1590" s="216" t="str">
        <f t="shared" si="48"/>
        <v>Rural areas / thinly-populated area</v>
      </c>
      <c r="D1590" s="216"/>
      <c r="E1590" s="216"/>
      <c r="F1590" s="216"/>
      <c r="L1590" s="216">
        <v>61633</v>
      </c>
      <c r="M1590" s="216">
        <v>310</v>
      </c>
      <c r="N1590" s="216" t="str">
        <f t="shared" si="49"/>
        <v>Rural area surrounding centres (central)</v>
      </c>
      <c r="O1590" s="216"/>
      <c r="P1590" s="216"/>
      <c r="Q1590" s="216" t="s">
        <v>301</v>
      </c>
      <c r="R1590" s="216" t="s">
        <v>302</v>
      </c>
      <c r="S1590" s="216"/>
      <c r="T1590" s="216"/>
    </row>
    <row r="1591" spans="1:20">
      <c r="A1591" s="216">
        <v>61701</v>
      </c>
      <c r="B1591" s="216">
        <v>3</v>
      </c>
      <c r="C1591" s="216" t="str">
        <f t="shared" si="48"/>
        <v>Rural areas / thinly-populated area</v>
      </c>
      <c r="D1591" s="216"/>
      <c r="E1591" s="216"/>
      <c r="F1591" s="216"/>
      <c r="L1591" s="216">
        <v>61701</v>
      </c>
      <c r="M1591" s="216">
        <v>103</v>
      </c>
      <c r="N1591" s="216" t="str">
        <f t="shared" si="49"/>
        <v>Urban centres (small)</v>
      </c>
      <c r="O1591" s="216" t="s">
        <v>321</v>
      </c>
      <c r="P1591" s="216" t="s">
        <v>322</v>
      </c>
      <c r="Q1591" s="216"/>
      <c r="R1591" s="216"/>
      <c r="S1591" s="216"/>
      <c r="T1591" s="216"/>
    </row>
    <row r="1592" spans="1:20">
      <c r="A1592" s="216">
        <v>61708</v>
      </c>
      <c r="B1592" s="216">
        <v>3</v>
      </c>
      <c r="C1592" s="216" t="str">
        <f t="shared" si="48"/>
        <v>Rural areas / thinly-populated area</v>
      </c>
      <c r="D1592" s="216"/>
      <c r="E1592" s="216"/>
      <c r="F1592" s="216"/>
      <c r="L1592" s="216">
        <v>61708</v>
      </c>
      <c r="M1592" s="216">
        <v>430</v>
      </c>
      <c r="N1592" s="216" t="str">
        <f t="shared" si="49"/>
        <v>Rural area (peripheral)</v>
      </c>
      <c r="O1592" s="216"/>
      <c r="P1592" s="216"/>
      <c r="Q1592" s="216"/>
      <c r="R1592" s="216"/>
      <c r="S1592" s="216"/>
      <c r="T1592" s="216"/>
    </row>
    <row r="1593" spans="1:20">
      <c r="A1593" s="216">
        <v>61710</v>
      </c>
      <c r="B1593" s="216">
        <v>3</v>
      </c>
      <c r="C1593" s="216" t="str">
        <f t="shared" si="48"/>
        <v>Rural areas / thinly-populated area</v>
      </c>
      <c r="D1593" s="216"/>
      <c r="E1593" s="216"/>
      <c r="F1593" s="216"/>
      <c r="L1593" s="216">
        <v>61710</v>
      </c>
      <c r="M1593" s="216">
        <v>410</v>
      </c>
      <c r="N1593" s="216" t="str">
        <f t="shared" si="49"/>
        <v>Rural area (central)</v>
      </c>
      <c r="O1593" s="216"/>
      <c r="P1593" s="216"/>
      <c r="Q1593" s="216"/>
      <c r="R1593" s="216"/>
      <c r="S1593" s="216"/>
      <c r="T1593" s="216"/>
    </row>
    <row r="1594" spans="1:20">
      <c r="A1594" s="216">
        <v>61711</v>
      </c>
      <c r="B1594" s="216">
        <v>3</v>
      </c>
      <c r="C1594" s="216" t="str">
        <f t="shared" si="48"/>
        <v>Rural areas / thinly-populated area</v>
      </c>
      <c r="D1594" s="216"/>
      <c r="E1594" s="216"/>
      <c r="F1594" s="216"/>
      <c r="L1594" s="216">
        <v>61711</v>
      </c>
      <c r="M1594" s="216">
        <v>430</v>
      </c>
      <c r="N1594" s="216" t="str">
        <f t="shared" si="49"/>
        <v>Rural area (peripheral)</v>
      </c>
      <c r="O1594" s="216"/>
      <c r="P1594" s="216"/>
      <c r="Q1594" s="216"/>
      <c r="R1594" s="216"/>
      <c r="S1594" s="216"/>
      <c r="T1594" s="216"/>
    </row>
    <row r="1595" spans="1:20">
      <c r="A1595" s="216">
        <v>61716</v>
      </c>
      <c r="B1595" s="216">
        <v>3</v>
      </c>
      <c r="C1595" s="216" t="str">
        <f t="shared" si="48"/>
        <v>Rural areas / thinly-populated area</v>
      </c>
      <c r="D1595" s="216"/>
      <c r="E1595" s="216"/>
      <c r="F1595" s="216"/>
      <c r="L1595" s="216">
        <v>61716</v>
      </c>
      <c r="M1595" s="216">
        <v>410</v>
      </c>
      <c r="N1595" s="216" t="str">
        <f t="shared" si="49"/>
        <v>Rural area (central)</v>
      </c>
      <c r="O1595" s="216"/>
      <c r="P1595" s="216"/>
      <c r="Q1595" s="216"/>
      <c r="R1595" s="216"/>
      <c r="S1595" s="216"/>
      <c r="T1595" s="216"/>
    </row>
    <row r="1596" spans="1:20">
      <c r="A1596" s="216">
        <v>61719</v>
      </c>
      <c r="B1596" s="216">
        <v>3</v>
      </c>
      <c r="C1596" s="216" t="str">
        <f t="shared" si="48"/>
        <v>Rural areas / thinly-populated area</v>
      </c>
      <c r="D1596" s="216"/>
      <c r="E1596" s="216"/>
      <c r="F1596" s="216"/>
      <c r="L1596" s="216">
        <v>61719</v>
      </c>
      <c r="M1596" s="216">
        <v>410</v>
      </c>
      <c r="N1596" s="216" t="str">
        <f t="shared" si="49"/>
        <v>Rural area (central)</v>
      </c>
      <c r="O1596" s="216"/>
      <c r="P1596" s="216"/>
      <c r="Q1596" s="216"/>
      <c r="R1596" s="216"/>
      <c r="S1596" s="216"/>
      <c r="T1596" s="216"/>
    </row>
    <row r="1597" spans="1:20">
      <c r="A1597" s="216">
        <v>61727</v>
      </c>
      <c r="B1597" s="216">
        <v>3</v>
      </c>
      <c r="C1597" s="216" t="str">
        <f t="shared" si="48"/>
        <v>Rural areas / thinly-populated area</v>
      </c>
      <c r="D1597" s="216"/>
      <c r="E1597" s="216"/>
      <c r="F1597" s="216"/>
      <c r="L1597" s="216">
        <v>61727</v>
      </c>
      <c r="M1597" s="216">
        <v>103</v>
      </c>
      <c r="N1597" s="216" t="str">
        <f t="shared" si="49"/>
        <v>Urban centres (small)</v>
      </c>
      <c r="O1597" s="216" t="s">
        <v>321</v>
      </c>
      <c r="P1597" s="216" t="s">
        <v>322</v>
      </c>
      <c r="Q1597" s="216"/>
      <c r="R1597" s="216"/>
      <c r="S1597" s="216"/>
      <c r="T1597" s="216"/>
    </row>
    <row r="1598" spans="1:20">
      <c r="A1598" s="216">
        <v>61728</v>
      </c>
      <c r="B1598" s="216">
        <v>3</v>
      </c>
      <c r="C1598" s="216" t="str">
        <f t="shared" si="48"/>
        <v>Rural areas / thinly-populated area</v>
      </c>
      <c r="D1598" s="216"/>
      <c r="E1598" s="216"/>
      <c r="F1598" s="216"/>
      <c r="L1598" s="216">
        <v>61728</v>
      </c>
      <c r="M1598" s="216">
        <v>430</v>
      </c>
      <c r="N1598" s="216" t="str">
        <f t="shared" si="49"/>
        <v>Rural area (peripheral)</v>
      </c>
      <c r="O1598" s="216"/>
      <c r="P1598" s="216"/>
      <c r="Q1598" s="216"/>
      <c r="R1598" s="216"/>
      <c r="S1598" s="216"/>
      <c r="T1598" s="216"/>
    </row>
    <row r="1599" spans="1:20">
      <c r="A1599" s="216">
        <v>61729</v>
      </c>
      <c r="B1599" s="216">
        <v>3</v>
      </c>
      <c r="C1599" s="216" t="str">
        <f t="shared" si="48"/>
        <v>Rural areas / thinly-populated area</v>
      </c>
      <c r="D1599" s="216"/>
      <c r="E1599" s="216"/>
      <c r="F1599" s="216"/>
      <c r="L1599" s="216">
        <v>61729</v>
      </c>
      <c r="M1599" s="216">
        <v>310</v>
      </c>
      <c r="N1599" s="216" t="str">
        <f t="shared" si="49"/>
        <v>Rural area surrounding centres (central)</v>
      </c>
      <c r="O1599" s="216"/>
      <c r="P1599" s="216"/>
      <c r="Q1599" s="216" t="s">
        <v>323</v>
      </c>
      <c r="R1599" s="216" t="s">
        <v>324</v>
      </c>
      <c r="S1599" s="216"/>
      <c r="T1599" s="216"/>
    </row>
    <row r="1600" spans="1:20">
      <c r="A1600" s="216">
        <v>61730</v>
      </c>
      <c r="B1600" s="216">
        <v>3</v>
      </c>
      <c r="C1600" s="216" t="str">
        <f t="shared" si="48"/>
        <v>Rural areas / thinly-populated area</v>
      </c>
      <c r="D1600" s="216"/>
      <c r="E1600" s="216"/>
      <c r="F1600" s="216"/>
      <c r="L1600" s="216">
        <v>61730</v>
      </c>
      <c r="M1600" s="216">
        <v>103</v>
      </c>
      <c r="N1600" s="216" t="str">
        <f t="shared" si="49"/>
        <v>Urban centres (small)</v>
      </c>
      <c r="O1600" s="216" t="s">
        <v>323</v>
      </c>
      <c r="P1600" s="216" t="s">
        <v>324</v>
      </c>
      <c r="Q1600" s="216"/>
      <c r="R1600" s="216"/>
      <c r="S1600" s="216"/>
      <c r="T1600" s="216"/>
    </row>
    <row r="1601" spans="1:20">
      <c r="A1601" s="216">
        <v>61731</v>
      </c>
      <c r="B1601" s="216">
        <v>3</v>
      </c>
      <c r="C1601" s="216" t="str">
        <f t="shared" si="48"/>
        <v>Rural areas / thinly-populated area</v>
      </c>
      <c r="D1601" s="216"/>
      <c r="E1601" s="216"/>
      <c r="F1601" s="216"/>
      <c r="L1601" s="216">
        <v>61731</v>
      </c>
      <c r="M1601" s="216">
        <v>310</v>
      </c>
      <c r="N1601" s="216" t="str">
        <f t="shared" si="49"/>
        <v>Rural area surrounding centres (central)</v>
      </c>
      <c r="O1601" s="216"/>
      <c r="P1601" s="216"/>
      <c r="Q1601" s="216" t="s">
        <v>323</v>
      </c>
      <c r="R1601" s="216" t="s">
        <v>324</v>
      </c>
      <c r="S1601" s="216"/>
      <c r="T1601" s="216"/>
    </row>
    <row r="1602" spans="1:20">
      <c r="A1602" s="216">
        <v>61740</v>
      </c>
      <c r="B1602" s="216">
        <v>3</v>
      </c>
      <c r="C1602" s="216" t="str">
        <f t="shared" si="48"/>
        <v>Rural areas / thinly-populated area</v>
      </c>
      <c r="D1602" s="216"/>
      <c r="E1602" s="216"/>
      <c r="F1602" s="216"/>
      <c r="L1602" s="216">
        <v>61740</v>
      </c>
      <c r="M1602" s="216">
        <v>410</v>
      </c>
      <c r="N1602" s="216" t="str">
        <f t="shared" si="49"/>
        <v>Rural area (central)</v>
      </c>
      <c r="O1602" s="216"/>
      <c r="P1602" s="216"/>
      <c r="Q1602" s="216"/>
      <c r="R1602" s="216"/>
      <c r="S1602" s="216"/>
      <c r="T1602" s="216"/>
    </row>
    <row r="1603" spans="1:20">
      <c r="A1603" s="216">
        <v>61741</v>
      </c>
      <c r="B1603" s="216">
        <v>3</v>
      </c>
      <c r="C1603" s="216" t="str">
        <f t="shared" si="48"/>
        <v>Rural areas / thinly-populated area</v>
      </c>
      <c r="D1603" s="216"/>
      <c r="E1603" s="216"/>
      <c r="F1603" s="216"/>
      <c r="L1603" s="216">
        <v>61741</v>
      </c>
      <c r="M1603" s="216">
        <v>430</v>
      </c>
      <c r="N1603" s="216" t="str">
        <f t="shared" si="49"/>
        <v>Rural area (peripheral)</v>
      </c>
      <c r="O1603" s="216"/>
      <c r="P1603" s="216"/>
      <c r="Q1603" s="216"/>
      <c r="R1603" s="216"/>
      <c r="S1603" s="216"/>
      <c r="T1603" s="216"/>
    </row>
    <row r="1604" spans="1:20">
      <c r="A1604" s="216">
        <v>61743</v>
      </c>
      <c r="B1604" s="216">
        <v>3</v>
      </c>
      <c r="C1604" s="216" t="str">
        <f t="shared" ref="C1604:C1667" si="50">VLOOKUP(B1604,$F$3:$G$5,2)</f>
        <v>Rural areas / thinly-populated area</v>
      </c>
      <c r="D1604" s="216"/>
      <c r="E1604" s="216"/>
      <c r="F1604" s="216"/>
      <c r="L1604" s="216">
        <v>61743</v>
      </c>
      <c r="M1604" s="216">
        <v>430</v>
      </c>
      <c r="N1604" s="216" t="str">
        <f t="shared" ref="N1604:N1667" si="51">VLOOKUP(M1604,$U$3:$V$13,2)</f>
        <v>Rural area (peripheral)</v>
      </c>
      <c r="O1604" s="216"/>
      <c r="P1604" s="216"/>
      <c r="Q1604" s="216"/>
      <c r="R1604" s="216"/>
      <c r="S1604" s="216"/>
      <c r="T1604" s="216"/>
    </row>
    <row r="1605" spans="1:20">
      <c r="A1605" s="216">
        <v>61744</v>
      </c>
      <c r="B1605" s="216">
        <v>3</v>
      </c>
      <c r="C1605" s="216" t="str">
        <f t="shared" si="50"/>
        <v>Rural areas / thinly-populated area</v>
      </c>
      <c r="D1605" s="216"/>
      <c r="E1605" s="216"/>
      <c r="F1605" s="216"/>
      <c r="L1605" s="216">
        <v>61744</v>
      </c>
      <c r="M1605" s="216">
        <v>430</v>
      </c>
      <c r="N1605" s="216" t="str">
        <f t="shared" si="51"/>
        <v>Rural area (peripheral)</v>
      </c>
      <c r="O1605" s="216"/>
      <c r="P1605" s="216"/>
      <c r="Q1605" s="216"/>
      <c r="R1605" s="216"/>
      <c r="S1605" s="216"/>
      <c r="T1605" s="216"/>
    </row>
    <row r="1606" spans="1:20">
      <c r="A1606" s="216">
        <v>61745</v>
      </c>
      <c r="B1606" s="216">
        <v>3</v>
      </c>
      <c r="C1606" s="216" t="str">
        <f t="shared" si="50"/>
        <v>Rural areas / thinly-populated area</v>
      </c>
      <c r="D1606" s="216"/>
      <c r="E1606" s="216"/>
      <c r="F1606" s="216"/>
      <c r="L1606" s="216">
        <v>61745</v>
      </c>
      <c r="M1606" s="216">
        <v>410</v>
      </c>
      <c r="N1606" s="216" t="str">
        <f t="shared" si="51"/>
        <v>Rural area (central)</v>
      </c>
      <c r="O1606" s="216"/>
      <c r="P1606" s="216"/>
      <c r="Q1606" s="216"/>
      <c r="R1606" s="216"/>
      <c r="S1606" s="216"/>
      <c r="T1606" s="216"/>
    </row>
    <row r="1607" spans="1:20">
      <c r="A1607" s="216">
        <v>61746</v>
      </c>
      <c r="B1607" s="216">
        <v>3</v>
      </c>
      <c r="C1607" s="216" t="str">
        <f t="shared" si="50"/>
        <v>Rural areas / thinly-populated area</v>
      </c>
      <c r="D1607" s="216"/>
      <c r="E1607" s="216"/>
      <c r="F1607" s="216"/>
      <c r="L1607" s="216">
        <v>61746</v>
      </c>
      <c r="M1607" s="216">
        <v>410</v>
      </c>
      <c r="N1607" s="216" t="str">
        <f t="shared" si="51"/>
        <v>Rural area (central)</v>
      </c>
      <c r="O1607" s="216"/>
      <c r="P1607" s="216"/>
      <c r="Q1607" s="216"/>
      <c r="R1607" s="216"/>
      <c r="S1607" s="216"/>
      <c r="T1607" s="216"/>
    </row>
    <row r="1608" spans="1:20">
      <c r="A1608" s="216">
        <v>61748</v>
      </c>
      <c r="B1608" s="216">
        <v>3</v>
      </c>
      <c r="C1608" s="216" t="str">
        <f t="shared" si="50"/>
        <v>Rural areas / thinly-populated area</v>
      </c>
      <c r="D1608" s="216"/>
      <c r="E1608" s="216"/>
      <c r="F1608" s="216"/>
      <c r="L1608" s="216">
        <v>61748</v>
      </c>
      <c r="M1608" s="216">
        <v>410</v>
      </c>
      <c r="N1608" s="216" t="str">
        <f t="shared" si="51"/>
        <v>Rural area (central)</v>
      </c>
      <c r="O1608" s="216"/>
      <c r="P1608" s="216"/>
      <c r="Q1608" s="216"/>
      <c r="R1608" s="216"/>
      <c r="S1608" s="216"/>
      <c r="T1608" s="216"/>
    </row>
    <row r="1609" spans="1:20">
      <c r="A1609" s="216">
        <v>61750</v>
      </c>
      <c r="B1609" s="216">
        <v>3</v>
      </c>
      <c r="C1609" s="216" t="str">
        <f t="shared" si="50"/>
        <v>Rural areas / thinly-populated area</v>
      </c>
      <c r="D1609" s="216"/>
      <c r="E1609" s="216"/>
      <c r="F1609" s="216"/>
      <c r="L1609" s="216">
        <v>61750</v>
      </c>
      <c r="M1609" s="216">
        <v>430</v>
      </c>
      <c r="N1609" s="216" t="str">
        <f t="shared" si="51"/>
        <v>Rural area (peripheral)</v>
      </c>
      <c r="O1609" s="216"/>
      <c r="P1609" s="216"/>
      <c r="Q1609" s="216"/>
      <c r="R1609" s="216"/>
      <c r="S1609" s="216"/>
      <c r="T1609" s="216"/>
    </row>
    <row r="1610" spans="1:20">
      <c r="A1610" s="216">
        <v>61751</v>
      </c>
      <c r="B1610" s="216">
        <v>3</v>
      </c>
      <c r="C1610" s="216" t="str">
        <f t="shared" si="50"/>
        <v>Rural areas / thinly-populated area</v>
      </c>
      <c r="D1610" s="216"/>
      <c r="E1610" s="216"/>
      <c r="F1610" s="216"/>
      <c r="L1610" s="216">
        <v>61751</v>
      </c>
      <c r="M1610" s="216">
        <v>310</v>
      </c>
      <c r="N1610" s="216" t="str">
        <f t="shared" si="51"/>
        <v>Rural area surrounding centres (central)</v>
      </c>
      <c r="O1610" s="216"/>
      <c r="P1610" s="216"/>
      <c r="Q1610" s="216" t="s">
        <v>323</v>
      </c>
      <c r="R1610" s="216" t="s">
        <v>324</v>
      </c>
      <c r="S1610" s="216"/>
      <c r="T1610" s="216"/>
    </row>
    <row r="1611" spans="1:20">
      <c r="A1611" s="216">
        <v>61756</v>
      </c>
      <c r="B1611" s="216">
        <v>3</v>
      </c>
      <c r="C1611" s="216" t="str">
        <f t="shared" si="50"/>
        <v>Rural areas / thinly-populated area</v>
      </c>
      <c r="D1611" s="216"/>
      <c r="E1611" s="216"/>
      <c r="F1611" s="216"/>
      <c r="L1611" s="216">
        <v>61756</v>
      </c>
      <c r="M1611" s="216">
        <v>410</v>
      </c>
      <c r="N1611" s="216" t="str">
        <f t="shared" si="51"/>
        <v>Rural area (central)</v>
      </c>
      <c r="O1611" s="216"/>
      <c r="P1611" s="216"/>
      <c r="Q1611" s="216"/>
      <c r="R1611" s="216"/>
      <c r="S1611" s="216"/>
      <c r="T1611" s="216"/>
    </row>
    <row r="1612" spans="1:20">
      <c r="A1612" s="216">
        <v>61757</v>
      </c>
      <c r="B1612" s="216">
        <v>3</v>
      </c>
      <c r="C1612" s="216" t="str">
        <f t="shared" si="50"/>
        <v>Rural areas / thinly-populated area</v>
      </c>
      <c r="D1612" s="216"/>
      <c r="E1612" s="216"/>
      <c r="F1612" s="216"/>
      <c r="L1612" s="216">
        <v>61757</v>
      </c>
      <c r="M1612" s="216">
        <v>410</v>
      </c>
      <c r="N1612" s="216" t="str">
        <f t="shared" si="51"/>
        <v>Rural area (central)</v>
      </c>
      <c r="O1612" s="216"/>
      <c r="P1612" s="216"/>
      <c r="Q1612" s="216"/>
      <c r="R1612" s="216"/>
      <c r="S1612" s="216"/>
      <c r="T1612" s="216"/>
    </row>
    <row r="1613" spans="1:20">
      <c r="A1613" s="216">
        <v>61758</v>
      </c>
      <c r="B1613" s="216">
        <v>3</v>
      </c>
      <c r="C1613" s="216" t="str">
        <f t="shared" si="50"/>
        <v>Rural areas / thinly-populated area</v>
      </c>
      <c r="D1613" s="216"/>
      <c r="E1613" s="216"/>
      <c r="F1613" s="216"/>
      <c r="L1613" s="216">
        <v>61758</v>
      </c>
      <c r="M1613" s="216">
        <v>410</v>
      </c>
      <c r="N1613" s="216" t="str">
        <f t="shared" si="51"/>
        <v>Rural area (central)</v>
      </c>
      <c r="O1613" s="216"/>
      <c r="P1613" s="216"/>
      <c r="Q1613" s="216"/>
      <c r="R1613" s="216"/>
      <c r="S1613" s="216">
        <v>1</v>
      </c>
      <c r="T1613" s="216"/>
    </row>
    <row r="1614" spans="1:20">
      <c r="A1614" s="216">
        <v>61759</v>
      </c>
      <c r="B1614" s="216">
        <v>3</v>
      </c>
      <c r="C1614" s="216" t="str">
        <f t="shared" si="50"/>
        <v>Rural areas / thinly-populated area</v>
      </c>
      <c r="D1614" s="216"/>
      <c r="E1614" s="216"/>
      <c r="F1614" s="216"/>
      <c r="L1614" s="216">
        <v>61759</v>
      </c>
      <c r="M1614" s="216">
        <v>410</v>
      </c>
      <c r="N1614" s="216" t="str">
        <f t="shared" si="51"/>
        <v>Rural area (central)</v>
      </c>
      <c r="O1614" s="216"/>
      <c r="P1614" s="216"/>
      <c r="Q1614" s="216"/>
      <c r="R1614" s="216"/>
      <c r="S1614" s="216"/>
      <c r="T1614" s="216"/>
    </row>
    <row r="1615" spans="1:20">
      <c r="A1615" s="216">
        <v>61760</v>
      </c>
      <c r="B1615" s="216">
        <v>2</v>
      </c>
      <c r="C1615" s="216" t="str">
        <f t="shared" si="50"/>
        <v>Towns and suburbs / intermediate density area</v>
      </c>
      <c r="D1615" s="216"/>
      <c r="E1615" s="216"/>
      <c r="F1615" s="216"/>
      <c r="L1615" s="216">
        <v>61760</v>
      </c>
      <c r="M1615" s="216">
        <v>103</v>
      </c>
      <c r="N1615" s="216" t="str">
        <f t="shared" si="51"/>
        <v>Urban centres (small)</v>
      </c>
      <c r="O1615" s="216" t="s">
        <v>321</v>
      </c>
      <c r="P1615" s="216" t="s">
        <v>322</v>
      </c>
      <c r="Q1615" s="216"/>
      <c r="R1615" s="216"/>
      <c r="S1615" s="216"/>
      <c r="T1615" s="216"/>
    </row>
    <row r="1616" spans="1:20">
      <c r="A1616" s="216">
        <v>61761</v>
      </c>
      <c r="B1616" s="216">
        <v>3</v>
      </c>
      <c r="C1616" s="216" t="str">
        <f t="shared" si="50"/>
        <v>Rural areas / thinly-populated area</v>
      </c>
      <c r="D1616" s="216"/>
      <c r="E1616" s="216"/>
      <c r="F1616" s="216"/>
      <c r="L1616" s="216">
        <v>61761</v>
      </c>
      <c r="M1616" s="216">
        <v>410</v>
      </c>
      <c r="N1616" s="216" t="str">
        <f t="shared" si="51"/>
        <v>Rural area (central)</v>
      </c>
      <c r="O1616" s="216"/>
      <c r="P1616" s="216"/>
      <c r="Q1616" s="216"/>
      <c r="R1616" s="216"/>
      <c r="S1616" s="216"/>
      <c r="T1616" s="216"/>
    </row>
    <row r="1617" spans="1:20">
      <c r="A1617" s="216">
        <v>61762</v>
      </c>
      <c r="B1617" s="216">
        <v>3</v>
      </c>
      <c r="C1617" s="216" t="str">
        <f t="shared" si="50"/>
        <v>Rural areas / thinly-populated area</v>
      </c>
      <c r="D1617" s="216"/>
      <c r="E1617" s="216"/>
      <c r="F1617" s="216"/>
      <c r="L1617" s="216">
        <v>61762</v>
      </c>
      <c r="M1617" s="216">
        <v>410</v>
      </c>
      <c r="N1617" s="216" t="str">
        <f t="shared" si="51"/>
        <v>Rural area (central)</v>
      </c>
      <c r="O1617" s="216"/>
      <c r="P1617" s="216"/>
      <c r="Q1617" s="216"/>
      <c r="R1617" s="216"/>
      <c r="S1617" s="216"/>
      <c r="T1617" s="216"/>
    </row>
    <row r="1618" spans="1:20">
      <c r="A1618" s="216">
        <v>61763</v>
      </c>
      <c r="B1618" s="216">
        <v>3</v>
      </c>
      <c r="C1618" s="216" t="str">
        <f t="shared" si="50"/>
        <v>Rural areas / thinly-populated area</v>
      </c>
      <c r="D1618" s="216"/>
      <c r="E1618" s="216"/>
      <c r="F1618" s="216"/>
      <c r="L1618" s="216">
        <v>61763</v>
      </c>
      <c r="M1618" s="216">
        <v>410</v>
      </c>
      <c r="N1618" s="216" t="str">
        <f t="shared" si="51"/>
        <v>Rural area (central)</v>
      </c>
      <c r="O1618" s="216"/>
      <c r="P1618" s="216"/>
      <c r="Q1618" s="216"/>
      <c r="R1618" s="216"/>
      <c r="S1618" s="216"/>
      <c r="T1618" s="216"/>
    </row>
    <row r="1619" spans="1:20">
      <c r="A1619" s="216">
        <v>61764</v>
      </c>
      <c r="B1619" s="216">
        <v>3</v>
      </c>
      <c r="C1619" s="216" t="str">
        <f t="shared" si="50"/>
        <v>Rural areas / thinly-populated area</v>
      </c>
      <c r="D1619" s="216"/>
      <c r="E1619" s="216"/>
      <c r="F1619" s="216"/>
      <c r="L1619" s="216">
        <v>61764</v>
      </c>
      <c r="M1619" s="216">
        <v>410</v>
      </c>
      <c r="N1619" s="216" t="str">
        <f t="shared" si="51"/>
        <v>Rural area (central)</v>
      </c>
      <c r="O1619" s="216"/>
      <c r="P1619" s="216"/>
      <c r="Q1619" s="216"/>
      <c r="R1619" s="216"/>
      <c r="S1619" s="216"/>
      <c r="T1619" s="216"/>
    </row>
    <row r="1620" spans="1:20">
      <c r="A1620" s="216">
        <v>61765</v>
      </c>
      <c r="B1620" s="216">
        <v>3</v>
      </c>
      <c r="C1620" s="216" t="str">
        <f t="shared" si="50"/>
        <v>Rural areas / thinly-populated area</v>
      </c>
      <c r="D1620" s="216"/>
      <c r="E1620" s="216"/>
      <c r="F1620" s="216"/>
      <c r="L1620" s="216">
        <v>61765</v>
      </c>
      <c r="M1620" s="216">
        <v>410</v>
      </c>
      <c r="N1620" s="216" t="str">
        <f t="shared" si="51"/>
        <v>Rural area (central)</v>
      </c>
      <c r="O1620" s="216"/>
      <c r="P1620" s="216"/>
      <c r="Q1620" s="216"/>
      <c r="R1620" s="216"/>
      <c r="S1620" s="216"/>
      <c r="T1620" s="216"/>
    </row>
    <row r="1621" spans="1:20">
      <c r="A1621" s="216">
        <v>61766</v>
      </c>
      <c r="B1621" s="216">
        <v>2</v>
      </c>
      <c r="C1621" s="216" t="str">
        <f t="shared" si="50"/>
        <v>Towns and suburbs / intermediate density area</v>
      </c>
      <c r="D1621" s="216"/>
      <c r="E1621" s="216"/>
      <c r="F1621" s="216"/>
      <c r="L1621" s="216">
        <v>61766</v>
      </c>
      <c r="M1621" s="216">
        <v>103</v>
      </c>
      <c r="N1621" s="216" t="str">
        <f t="shared" si="51"/>
        <v>Urban centres (small)</v>
      </c>
      <c r="O1621" s="216" t="s">
        <v>323</v>
      </c>
      <c r="P1621" s="216" t="s">
        <v>324</v>
      </c>
      <c r="Q1621" s="216"/>
      <c r="R1621" s="216"/>
      <c r="S1621" s="216"/>
      <c r="T1621" s="216"/>
    </row>
    <row r="1622" spans="1:20">
      <c r="A1622" s="216">
        <v>62007</v>
      </c>
      <c r="B1622" s="216">
        <v>2</v>
      </c>
      <c r="C1622" s="216" t="str">
        <f t="shared" si="50"/>
        <v>Towns and suburbs / intermediate density area</v>
      </c>
      <c r="D1622" s="216"/>
      <c r="E1622" s="216"/>
      <c r="F1622" s="216"/>
      <c r="L1622" s="216">
        <v>62007</v>
      </c>
      <c r="M1622" s="216">
        <v>103</v>
      </c>
      <c r="N1622" s="216" t="str">
        <f t="shared" si="51"/>
        <v>Urban centres (small)</v>
      </c>
      <c r="O1622" s="216" t="s">
        <v>325</v>
      </c>
      <c r="P1622" s="216" t="s">
        <v>326</v>
      </c>
      <c r="Q1622" s="216"/>
      <c r="R1622" s="216"/>
      <c r="S1622" s="216"/>
      <c r="T1622" s="216"/>
    </row>
    <row r="1623" spans="1:20">
      <c r="A1623" s="216">
        <v>62008</v>
      </c>
      <c r="B1623" s="216">
        <v>3</v>
      </c>
      <c r="C1623" s="216" t="str">
        <f t="shared" si="50"/>
        <v>Rural areas / thinly-populated area</v>
      </c>
      <c r="D1623" s="216"/>
      <c r="E1623" s="216"/>
      <c r="F1623" s="216"/>
      <c r="L1623" s="216">
        <v>62008</v>
      </c>
      <c r="M1623" s="216">
        <v>410</v>
      </c>
      <c r="N1623" s="216" t="str">
        <f t="shared" si="51"/>
        <v>Rural area (central)</v>
      </c>
      <c r="O1623" s="216"/>
      <c r="P1623" s="216"/>
      <c r="Q1623" s="216"/>
      <c r="R1623" s="216"/>
      <c r="S1623" s="216"/>
      <c r="T1623" s="216"/>
    </row>
    <row r="1624" spans="1:20">
      <c r="A1624" s="216">
        <v>62010</v>
      </c>
      <c r="B1624" s="216">
        <v>3</v>
      </c>
      <c r="C1624" s="216" t="str">
        <f t="shared" si="50"/>
        <v>Rural areas / thinly-populated area</v>
      </c>
      <c r="D1624" s="216"/>
      <c r="E1624" s="216"/>
      <c r="F1624" s="216"/>
      <c r="L1624" s="216">
        <v>62010</v>
      </c>
      <c r="M1624" s="216">
        <v>430</v>
      </c>
      <c r="N1624" s="216" t="str">
        <f t="shared" si="51"/>
        <v>Rural area (peripheral)</v>
      </c>
      <c r="O1624" s="216"/>
      <c r="P1624" s="216"/>
      <c r="Q1624" s="216"/>
      <c r="R1624" s="216"/>
      <c r="S1624" s="216">
        <v>1</v>
      </c>
      <c r="T1624" s="216"/>
    </row>
    <row r="1625" spans="1:20">
      <c r="A1625" s="216">
        <v>62014</v>
      </c>
      <c r="B1625" s="216">
        <v>3</v>
      </c>
      <c r="C1625" s="216" t="str">
        <f t="shared" si="50"/>
        <v>Rural areas / thinly-populated area</v>
      </c>
      <c r="D1625" s="216"/>
      <c r="E1625" s="216"/>
      <c r="F1625" s="216"/>
      <c r="L1625" s="216">
        <v>62014</v>
      </c>
      <c r="M1625" s="216">
        <v>310</v>
      </c>
      <c r="N1625" s="216" t="str">
        <f t="shared" si="51"/>
        <v>Rural area surrounding centres (central)</v>
      </c>
      <c r="O1625" s="216"/>
      <c r="P1625" s="216"/>
      <c r="Q1625" s="216" t="s">
        <v>327</v>
      </c>
      <c r="R1625" s="216" t="s">
        <v>328</v>
      </c>
      <c r="S1625" s="216"/>
      <c r="T1625" s="216"/>
    </row>
    <row r="1626" spans="1:20">
      <c r="A1626" s="216">
        <v>62021</v>
      </c>
      <c r="B1626" s="216">
        <v>3</v>
      </c>
      <c r="C1626" s="216" t="str">
        <f t="shared" si="50"/>
        <v>Rural areas / thinly-populated area</v>
      </c>
      <c r="D1626" s="216"/>
      <c r="E1626" s="216"/>
      <c r="F1626" s="216"/>
      <c r="L1626" s="216">
        <v>62021</v>
      </c>
      <c r="M1626" s="216">
        <v>430</v>
      </c>
      <c r="N1626" s="216" t="str">
        <f t="shared" si="51"/>
        <v>Rural area (peripheral)</v>
      </c>
      <c r="O1626" s="216"/>
      <c r="P1626" s="216"/>
      <c r="Q1626" s="216"/>
      <c r="R1626" s="216"/>
      <c r="S1626" s="216"/>
      <c r="T1626" s="216"/>
    </row>
    <row r="1627" spans="1:20">
      <c r="A1627" s="216">
        <v>62026</v>
      </c>
      <c r="B1627" s="216">
        <v>3</v>
      </c>
      <c r="C1627" s="216" t="str">
        <f t="shared" si="50"/>
        <v>Rural areas / thinly-populated area</v>
      </c>
      <c r="D1627" s="216"/>
      <c r="E1627" s="216"/>
      <c r="F1627" s="216"/>
      <c r="L1627" s="216">
        <v>62026</v>
      </c>
      <c r="M1627" s="216">
        <v>410</v>
      </c>
      <c r="N1627" s="216" t="str">
        <f t="shared" si="51"/>
        <v>Rural area (central)</v>
      </c>
      <c r="O1627" s="216"/>
      <c r="P1627" s="216"/>
      <c r="Q1627" s="216"/>
      <c r="R1627" s="216"/>
      <c r="S1627" s="216"/>
      <c r="T1627" s="216"/>
    </row>
    <row r="1628" spans="1:20">
      <c r="A1628" s="216">
        <v>62032</v>
      </c>
      <c r="B1628" s="216">
        <v>3</v>
      </c>
      <c r="C1628" s="216" t="str">
        <f t="shared" si="50"/>
        <v>Rural areas / thinly-populated area</v>
      </c>
      <c r="D1628" s="216"/>
      <c r="E1628" s="216"/>
      <c r="F1628" s="216"/>
      <c r="L1628" s="216">
        <v>62032</v>
      </c>
      <c r="M1628" s="216">
        <v>310</v>
      </c>
      <c r="N1628" s="216" t="str">
        <f t="shared" si="51"/>
        <v>Rural area surrounding centres (central)</v>
      </c>
      <c r="O1628" s="216"/>
      <c r="P1628" s="216"/>
      <c r="Q1628" s="216" t="s">
        <v>325</v>
      </c>
      <c r="R1628" s="216" t="s">
        <v>326</v>
      </c>
      <c r="S1628" s="216"/>
      <c r="T1628" s="216"/>
    </row>
    <row r="1629" spans="1:20">
      <c r="A1629" s="216">
        <v>62034</v>
      </c>
      <c r="B1629" s="216">
        <v>3</v>
      </c>
      <c r="C1629" s="216" t="str">
        <f t="shared" si="50"/>
        <v>Rural areas / thinly-populated area</v>
      </c>
      <c r="D1629" s="216"/>
      <c r="E1629" s="216"/>
      <c r="F1629" s="216"/>
      <c r="L1629" s="216">
        <v>62034</v>
      </c>
      <c r="M1629" s="216">
        <v>410</v>
      </c>
      <c r="N1629" s="216" t="str">
        <f t="shared" si="51"/>
        <v>Rural area (central)</v>
      </c>
      <c r="O1629" s="216"/>
      <c r="P1629" s="216"/>
      <c r="Q1629" s="216"/>
      <c r="R1629" s="216"/>
      <c r="S1629" s="216"/>
      <c r="T1629" s="216"/>
    </row>
    <row r="1630" spans="1:20">
      <c r="A1630" s="216">
        <v>62036</v>
      </c>
      <c r="B1630" s="216">
        <v>3</v>
      </c>
      <c r="C1630" s="216" t="str">
        <f t="shared" si="50"/>
        <v>Rural areas / thinly-populated area</v>
      </c>
      <c r="D1630" s="216"/>
      <c r="E1630" s="216"/>
      <c r="F1630" s="216"/>
      <c r="L1630" s="216">
        <v>62036</v>
      </c>
      <c r="M1630" s="216">
        <v>410</v>
      </c>
      <c r="N1630" s="216" t="str">
        <f t="shared" si="51"/>
        <v>Rural area (central)</v>
      </c>
      <c r="O1630" s="216"/>
      <c r="P1630" s="216"/>
      <c r="Q1630" s="216"/>
      <c r="R1630" s="216"/>
      <c r="S1630" s="216"/>
      <c r="T1630" s="216"/>
    </row>
    <row r="1631" spans="1:20">
      <c r="A1631" s="216">
        <v>62038</v>
      </c>
      <c r="B1631" s="216">
        <v>2</v>
      </c>
      <c r="C1631" s="216" t="str">
        <f t="shared" si="50"/>
        <v>Towns and suburbs / intermediate density area</v>
      </c>
      <c r="D1631" s="216"/>
      <c r="E1631" s="216"/>
      <c r="F1631" s="216"/>
      <c r="L1631" s="216">
        <v>62038</v>
      </c>
      <c r="M1631" s="216">
        <v>103</v>
      </c>
      <c r="N1631" s="216" t="str">
        <f t="shared" si="51"/>
        <v>Urban centres (small)</v>
      </c>
      <c r="O1631" s="216" t="s">
        <v>327</v>
      </c>
      <c r="P1631" s="216" t="s">
        <v>328</v>
      </c>
      <c r="Q1631" s="216"/>
      <c r="R1631" s="216"/>
      <c r="S1631" s="216"/>
      <c r="T1631" s="216"/>
    </row>
    <row r="1632" spans="1:20">
      <c r="A1632" s="216">
        <v>62039</v>
      </c>
      <c r="B1632" s="216">
        <v>3</v>
      </c>
      <c r="C1632" s="216" t="str">
        <f t="shared" si="50"/>
        <v>Rural areas / thinly-populated area</v>
      </c>
      <c r="D1632" s="216"/>
      <c r="E1632" s="216"/>
      <c r="F1632" s="216"/>
      <c r="L1632" s="216">
        <v>62039</v>
      </c>
      <c r="M1632" s="216">
        <v>310</v>
      </c>
      <c r="N1632" s="216" t="str">
        <f t="shared" si="51"/>
        <v>Rural area surrounding centres (central)</v>
      </c>
      <c r="O1632" s="216"/>
      <c r="P1632" s="216"/>
      <c r="Q1632" s="216" t="s">
        <v>327</v>
      </c>
      <c r="R1632" s="216" t="s">
        <v>328</v>
      </c>
      <c r="S1632" s="216"/>
      <c r="T1632" s="216"/>
    </row>
    <row r="1633" spans="1:20">
      <c r="A1633" s="216">
        <v>62040</v>
      </c>
      <c r="B1633" s="216">
        <v>2</v>
      </c>
      <c r="C1633" s="216" t="str">
        <f t="shared" si="50"/>
        <v>Towns and suburbs / intermediate density area</v>
      </c>
      <c r="D1633" s="216"/>
      <c r="E1633" s="216"/>
      <c r="F1633" s="216"/>
      <c r="L1633" s="216">
        <v>62040</v>
      </c>
      <c r="M1633" s="216">
        <v>103</v>
      </c>
      <c r="N1633" s="216" t="str">
        <f t="shared" si="51"/>
        <v>Urban centres (small)</v>
      </c>
      <c r="O1633" s="216" t="s">
        <v>325</v>
      </c>
      <c r="P1633" s="216" t="s">
        <v>326</v>
      </c>
      <c r="Q1633" s="216"/>
      <c r="R1633" s="216"/>
      <c r="S1633" s="216"/>
      <c r="T1633" s="216"/>
    </row>
    <row r="1634" spans="1:20">
      <c r="A1634" s="216">
        <v>62041</v>
      </c>
      <c r="B1634" s="216">
        <v>2</v>
      </c>
      <c r="C1634" s="216" t="str">
        <f t="shared" si="50"/>
        <v>Towns and suburbs / intermediate density area</v>
      </c>
      <c r="D1634" s="216"/>
      <c r="E1634" s="216"/>
      <c r="F1634" s="216"/>
      <c r="L1634" s="216">
        <v>62041</v>
      </c>
      <c r="M1634" s="216">
        <v>103</v>
      </c>
      <c r="N1634" s="216" t="str">
        <f t="shared" si="51"/>
        <v>Urban centres (small)</v>
      </c>
      <c r="O1634" s="216" t="s">
        <v>327</v>
      </c>
      <c r="P1634" s="216" t="s">
        <v>328</v>
      </c>
      <c r="Q1634" s="216"/>
      <c r="R1634" s="216"/>
      <c r="S1634" s="216"/>
      <c r="T1634" s="216"/>
    </row>
    <row r="1635" spans="1:20">
      <c r="A1635" s="216">
        <v>62042</v>
      </c>
      <c r="B1635" s="216">
        <v>3</v>
      </c>
      <c r="C1635" s="216" t="str">
        <f t="shared" si="50"/>
        <v>Rural areas / thinly-populated area</v>
      </c>
      <c r="D1635" s="216"/>
      <c r="E1635" s="216"/>
      <c r="F1635" s="216"/>
      <c r="L1635" s="216">
        <v>62042</v>
      </c>
      <c r="M1635" s="216">
        <v>410</v>
      </c>
      <c r="N1635" s="216" t="str">
        <f t="shared" si="51"/>
        <v>Rural area (central)</v>
      </c>
      <c r="O1635" s="216"/>
      <c r="P1635" s="216"/>
      <c r="Q1635" s="216"/>
      <c r="R1635" s="216"/>
      <c r="S1635" s="216"/>
      <c r="T1635" s="216"/>
    </row>
    <row r="1636" spans="1:20">
      <c r="A1636" s="216">
        <v>62043</v>
      </c>
      <c r="B1636" s="216">
        <v>3</v>
      </c>
      <c r="C1636" s="216" t="str">
        <f t="shared" si="50"/>
        <v>Rural areas / thinly-populated area</v>
      </c>
      <c r="D1636" s="216"/>
      <c r="E1636" s="216"/>
      <c r="F1636" s="216"/>
      <c r="L1636" s="216">
        <v>62043</v>
      </c>
      <c r="M1636" s="216">
        <v>410</v>
      </c>
      <c r="N1636" s="216" t="str">
        <f t="shared" si="51"/>
        <v>Rural area (central)</v>
      </c>
      <c r="O1636" s="216"/>
      <c r="P1636" s="216"/>
      <c r="Q1636" s="216"/>
      <c r="R1636" s="216"/>
      <c r="S1636" s="216"/>
      <c r="T1636" s="216"/>
    </row>
    <row r="1637" spans="1:20">
      <c r="A1637" s="216">
        <v>62044</v>
      </c>
      <c r="B1637" s="216">
        <v>3</v>
      </c>
      <c r="C1637" s="216" t="str">
        <f t="shared" si="50"/>
        <v>Rural areas / thinly-populated area</v>
      </c>
      <c r="D1637" s="216"/>
      <c r="E1637" s="216"/>
      <c r="F1637" s="216"/>
      <c r="L1637" s="216">
        <v>62044</v>
      </c>
      <c r="M1637" s="216">
        <v>410</v>
      </c>
      <c r="N1637" s="216" t="str">
        <f t="shared" si="51"/>
        <v>Rural area (central)</v>
      </c>
      <c r="O1637" s="216"/>
      <c r="P1637" s="216"/>
      <c r="Q1637" s="216"/>
      <c r="R1637" s="216"/>
      <c r="S1637" s="216"/>
      <c r="T1637" s="216"/>
    </row>
    <row r="1638" spans="1:20">
      <c r="A1638" s="216">
        <v>62045</v>
      </c>
      <c r="B1638" s="216">
        <v>3</v>
      </c>
      <c r="C1638" s="216" t="str">
        <f t="shared" si="50"/>
        <v>Rural areas / thinly-populated area</v>
      </c>
      <c r="D1638" s="216"/>
      <c r="E1638" s="216"/>
      <c r="F1638" s="216"/>
      <c r="L1638" s="216">
        <v>62045</v>
      </c>
      <c r="M1638" s="216">
        <v>310</v>
      </c>
      <c r="N1638" s="216" t="str">
        <f t="shared" si="51"/>
        <v>Rural area surrounding centres (central)</v>
      </c>
      <c r="O1638" s="216"/>
      <c r="P1638" s="216"/>
      <c r="Q1638" s="216" t="s">
        <v>327</v>
      </c>
      <c r="R1638" s="216" t="s">
        <v>328</v>
      </c>
      <c r="S1638" s="216"/>
      <c r="T1638" s="216"/>
    </row>
    <row r="1639" spans="1:20">
      <c r="A1639" s="216">
        <v>62046</v>
      </c>
      <c r="B1639" s="216">
        <v>3</v>
      </c>
      <c r="C1639" s="216" t="str">
        <f t="shared" si="50"/>
        <v>Rural areas / thinly-populated area</v>
      </c>
      <c r="D1639" s="216"/>
      <c r="E1639" s="216"/>
      <c r="F1639" s="216"/>
      <c r="L1639" s="216">
        <v>62046</v>
      </c>
      <c r="M1639" s="216">
        <v>310</v>
      </c>
      <c r="N1639" s="216" t="str">
        <f t="shared" si="51"/>
        <v>Rural area surrounding centres (central)</v>
      </c>
      <c r="O1639" s="216"/>
      <c r="P1639" s="216"/>
      <c r="Q1639" s="216" t="s">
        <v>327</v>
      </c>
      <c r="R1639" s="216" t="s">
        <v>328</v>
      </c>
      <c r="S1639" s="216"/>
      <c r="T1639" s="216"/>
    </row>
    <row r="1640" spans="1:20">
      <c r="A1640" s="216">
        <v>62047</v>
      </c>
      <c r="B1640" s="216">
        <v>2</v>
      </c>
      <c r="C1640" s="216" t="str">
        <f t="shared" si="50"/>
        <v>Towns and suburbs / intermediate density area</v>
      </c>
      <c r="D1640" s="216"/>
      <c r="E1640" s="216"/>
      <c r="F1640" s="216"/>
      <c r="L1640" s="216">
        <v>62047</v>
      </c>
      <c r="M1640" s="216">
        <v>103</v>
      </c>
      <c r="N1640" s="216" t="str">
        <f t="shared" si="51"/>
        <v>Urban centres (small)</v>
      </c>
      <c r="O1640" s="216" t="s">
        <v>327</v>
      </c>
      <c r="P1640" s="216" t="s">
        <v>328</v>
      </c>
      <c r="Q1640" s="216"/>
      <c r="R1640" s="216"/>
      <c r="S1640" s="216"/>
      <c r="T1640" s="216"/>
    </row>
    <row r="1641" spans="1:20">
      <c r="A1641" s="216">
        <v>62048</v>
      </c>
      <c r="B1641" s="216">
        <v>3</v>
      </c>
      <c r="C1641" s="216" t="str">
        <f t="shared" si="50"/>
        <v>Rural areas / thinly-populated area</v>
      </c>
      <c r="D1641" s="216"/>
      <c r="E1641" s="216"/>
      <c r="F1641" s="216"/>
      <c r="L1641" s="216">
        <v>62048</v>
      </c>
      <c r="M1641" s="216">
        <v>410</v>
      </c>
      <c r="N1641" s="216" t="str">
        <f t="shared" si="51"/>
        <v>Rural area (central)</v>
      </c>
      <c r="O1641" s="216"/>
      <c r="P1641" s="216"/>
      <c r="Q1641" s="216"/>
      <c r="R1641" s="216"/>
      <c r="S1641" s="216"/>
      <c r="T1641" s="216"/>
    </row>
    <row r="1642" spans="1:20">
      <c r="A1642" s="216">
        <v>62105</v>
      </c>
      <c r="B1642" s="216">
        <v>3</v>
      </c>
      <c r="C1642" s="216" t="str">
        <f t="shared" si="50"/>
        <v>Rural areas / thinly-populated area</v>
      </c>
      <c r="D1642" s="216"/>
      <c r="E1642" s="216"/>
      <c r="F1642" s="216"/>
      <c r="L1642" s="216">
        <v>62105</v>
      </c>
      <c r="M1642" s="216">
        <v>410</v>
      </c>
      <c r="N1642" s="216" t="str">
        <f t="shared" si="51"/>
        <v>Rural area (central)</v>
      </c>
      <c r="O1642" s="216"/>
      <c r="P1642" s="216"/>
      <c r="Q1642" s="216"/>
      <c r="R1642" s="216"/>
      <c r="S1642" s="216"/>
      <c r="T1642" s="216"/>
    </row>
    <row r="1643" spans="1:20">
      <c r="A1643" s="216">
        <v>62115</v>
      </c>
      <c r="B1643" s="216">
        <v>3</v>
      </c>
      <c r="C1643" s="216" t="str">
        <f t="shared" si="50"/>
        <v>Rural areas / thinly-populated area</v>
      </c>
      <c r="D1643" s="216"/>
      <c r="E1643" s="216"/>
      <c r="F1643" s="216"/>
      <c r="L1643" s="216">
        <v>62115</v>
      </c>
      <c r="M1643" s="216">
        <v>410</v>
      </c>
      <c r="N1643" s="216" t="str">
        <f t="shared" si="51"/>
        <v>Rural area (central)</v>
      </c>
      <c r="O1643" s="216"/>
      <c r="P1643" s="216"/>
      <c r="Q1643" s="216"/>
      <c r="R1643" s="216"/>
      <c r="S1643" s="216"/>
      <c r="T1643" s="216"/>
    </row>
    <row r="1644" spans="1:20">
      <c r="A1644" s="216">
        <v>62116</v>
      </c>
      <c r="B1644" s="216">
        <v>3</v>
      </c>
      <c r="C1644" s="216" t="str">
        <f t="shared" si="50"/>
        <v>Rural areas / thinly-populated area</v>
      </c>
      <c r="D1644" s="216"/>
      <c r="E1644" s="216"/>
      <c r="F1644" s="216"/>
      <c r="L1644" s="216">
        <v>62116</v>
      </c>
      <c r="M1644" s="216">
        <v>210</v>
      </c>
      <c r="N1644" s="216" t="str">
        <f t="shared" si="51"/>
        <v>Regional centres (central)</v>
      </c>
      <c r="O1644" s="216" t="s">
        <v>329</v>
      </c>
      <c r="P1644" s="216" t="s">
        <v>330</v>
      </c>
      <c r="Q1644" s="216"/>
      <c r="R1644" s="216"/>
      <c r="S1644" s="216"/>
      <c r="T1644" s="216"/>
    </row>
    <row r="1645" spans="1:20">
      <c r="A1645" s="216">
        <v>62125</v>
      </c>
      <c r="B1645" s="216">
        <v>3</v>
      </c>
      <c r="C1645" s="216" t="str">
        <f t="shared" si="50"/>
        <v>Rural areas / thinly-populated area</v>
      </c>
      <c r="D1645" s="216"/>
      <c r="E1645" s="216"/>
      <c r="F1645" s="216"/>
      <c r="L1645" s="216">
        <v>62125</v>
      </c>
      <c r="M1645" s="216">
        <v>310</v>
      </c>
      <c r="N1645" s="216" t="str">
        <f t="shared" si="51"/>
        <v>Rural area surrounding centres (central)</v>
      </c>
      <c r="O1645" s="216"/>
      <c r="P1645" s="216"/>
      <c r="Q1645" s="216" t="s">
        <v>331</v>
      </c>
      <c r="R1645" s="216" t="s">
        <v>332</v>
      </c>
      <c r="S1645" s="216"/>
      <c r="T1645" s="216"/>
    </row>
    <row r="1646" spans="1:20">
      <c r="A1646" s="216">
        <v>62128</v>
      </c>
      <c r="B1646" s="216">
        <v>2</v>
      </c>
      <c r="C1646" s="216" t="str">
        <f t="shared" si="50"/>
        <v>Towns and suburbs / intermediate density area</v>
      </c>
      <c r="D1646" s="216"/>
      <c r="E1646" s="216"/>
      <c r="F1646" s="216"/>
      <c r="L1646" s="216">
        <v>62128</v>
      </c>
      <c r="M1646" s="216">
        <v>310</v>
      </c>
      <c r="N1646" s="216" t="str">
        <f t="shared" si="51"/>
        <v>Rural area surrounding centres (central)</v>
      </c>
      <c r="O1646" s="216"/>
      <c r="P1646" s="216"/>
      <c r="Q1646" s="216" t="s">
        <v>331</v>
      </c>
      <c r="R1646" s="216" t="s">
        <v>332</v>
      </c>
      <c r="S1646" s="216"/>
      <c r="T1646" s="216"/>
    </row>
    <row r="1647" spans="1:20">
      <c r="A1647" s="216">
        <v>62131</v>
      </c>
      <c r="B1647" s="216">
        <v>3</v>
      </c>
      <c r="C1647" s="216" t="str">
        <f t="shared" si="50"/>
        <v>Rural areas / thinly-populated area</v>
      </c>
      <c r="D1647" s="216"/>
      <c r="E1647" s="216"/>
      <c r="F1647" s="216"/>
      <c r="L1647" s="216">
        <v>62131</v>
      </c>
      <c r="M1647" s="216">
        <v>410</v>
      </c>
      <c r="N1647" s="216" t="str">
        <f t="shared" si="51"/>
        <v>Rural area (central)</v>
      </c>
      <c r="O1647" s="216"/>
      <c r="P1647" s="216"/>
      <c r="Q1647" s="216"/>
      <c r="R1647" s="216"/>
      <c r="S1647" s="216"/>
      <c r="T1647" s="216"/>
    </row>
    <row r="1648" spans="1:20">
      <c r="A1648" s="216">
        <v>62132</v>
      </c>
      <c r="B1648" s="216">
        <v>3</v>
      </c>
      <c r="C1648" s="216" t="str">
        <f t="shared" si="50"/>
        <v>Rural areas / thinly-populated area</v>
      </c>
      <c r="D1648" s="216"/>
      <c r="E1648" s="216"/>
      <c r="F1648" s="216"/>
      <c r="L1648" s="216">
        <v>62132</v>
      </c>
      <c r="M1648" s="216">
        <v>410</v>
      </c>
      <c r="N1648" s="216" t="str">
        <f t="shared" si="51"/>
        <v>Rural area (central)</v>
      </c>
      <c r="O1648" s="216"/>
      <c r="P1648" s="216"/>
      <c r="Q1648" s="216"/>
      <c r="R1648" s="216"/>
      <c r="S1648" s="216"/>
      <c r="T1648" s="216"/>
    </row>
    <row r="1649" spans="1:20">
      <c r="A1649" s="216">
        <v>62135</v>
      </c>
      <c r="B1649" s="216">
        <v>3</v>
      </c>
      <c r="C1649" s="216" t="str">
        <f t="shared" si="50"/>
        <v>Rural areas / thinly-populated area</v>
      </c>
      <c r="D1649" s="216"/>
      <c r="E1649" s="216"/>
      <c r="F1649" s="216"/>
      <c r="L1649" s="216">
        <v>62135</v>
      </c>
      <c r="M1649" s="216">
        <v>410</v>
      </c>
      <c r="N1649" s="216" t="str">
        <f t="shared" si="51"/>
        <v>Rural area (central)</v>
      </c>
      <c r="O1649" s="216"/>
      <c r="P1649" s="216"/>
      <c r="Q1649" s="216"/>
      <c r="R1649" s="216"/>
      <c r="S1649" s="216"/>
      <c r="T1649" s="216"/>
    </row>
    <row r="1650" spans="1:20">
      <c r="A1650" s="216">
        <v>62138</v>
      </c>
      <c r="B1650" s="216">
        <v>3</v>
      </c>
      <c r="C1650" s="216" t="str">
        <f t="shared" si="50"/>
        <v>Rural areas / thinly-populated area</v>
      </c>
      <c r="D1650" s="216"/>
      <c r="E1650" s="216"/>
      <c r="F1650" s="216"/>
      <c r="L1650" s="216">
        <v>62138</v>
      </c>
      <c r="M1650" s="216">
        <v>410</v>
      </c>
      <c r="N1650" s="216" t="str">
        <f t="shared" si="51"/>
        <v>Rural area (central)</v>
      </c>
      <c r="O1650" s="216"/>
      <c r="P1650" s="216"/>
      <c r="Q1650" s="216"/>
      <c r="R1650" s="216"/>
      <c r="S1650" s="216"/>
      <c r="T1650" s="216"/>
    </row>
    <row r="1651" spans="1:20">
      <c r="A1651" s="216">
        <v>62139</v>
      </c>
      <c r="B1651" s="216">
        <v>2</v>
      </c>
      <c r="C1651" s="216" t="str">
        <f t="shared" si="50"/>
        <v>Towns and suburbs / intermediate density area</v>
      </c>
      <c r="D1651" s="216"/>
      <c r="E1651" s="216"/>
      <c r="F1651" s="216"/>
      <c r="L1651" s="216">
        <v>62139</v>
      </c>
      <c r="M1651" s="216">
        <v>102</v>
      </c>
      <c r="N1651" s="216" t="str">
        <f t="shared" si="51"/>
        <v>Urban centres (intermediate)</v>
      </c>
      <c r="O1651" s="216" t="s">
        <v>331</v>
      </c>
      <c r="P1651" s="216" t="s">
        <v>332</v>
      </c>
      <c r="Q1651" s="216"/>
      <c r="R1651" s="216"/>
      <c r="S1651" s="216"/>
      <c r="T1651" s="216"/>
    </row>
    <row r="1652" spans="1:20">
      <c r="A1652" s="216">
        <v>62140</v>
      </c>
      <c r="B1652" s="216">
        <v>2</v>
      </c>
      <c r="C1652" s="216" t="str">
        <f t="shared" si="50"/>
        <v>Towns and suburbs / intermediate density area</v>
      </c>
      <c r="D1652" s="216"/>
      <c r="E1652" s="216"/>
      <c r="F1652" s="216"/>
      <c r="L1652" s="216">
        <v>62140</v>
      </c>
      <c r="M1652" s="216">
        <v>102</v>
      </c>
      <c r="N1652" s="216" t="str">
        <f t="shared" si="51"/>
        <v>Urban centres (intermediate)</v>
      </c>
      <c r="O1652" s="216" t="s">
        <v>331</v>
      </c>
      <c r="P1652" s="216" t="s">
        <v>332</v>
      </c>
      <c r="Q1652" s="216"/>
      <c r="R1652" s="216"/>
      <c r="S1652" s="216"/>
      <c r="T1652" s="216"/>
    </row>
    <row r="1653" spans="1:20">
      <c r="A1653" s="216">
        <v>62141</v>
      </c>
      <c r="B1653" s="216">
        <v>2</v>
      </c>
      <c r="C1653" s="216" t="str">
        <f t="shared" si="50"/>
        <v>Towns and suburbs / intermediate density area</v>
      </c>
      <c r="D1653" s="216"/>
      <c r="E1653" s="216"/>
      <c r="F1653" s="216"/>
      <c r="L1653" s="216">
        <v>62141</v>
      </c>
      <c r="M1653" s="216">
        <v>410</v>
      </c>
      <c r="N1653" s="216" t="str">
        <f t="shared" si="51"/>
        <v>Rural area (central)</v>
      </c>
      <c r="O1653" s="216"/>
      <c r="P1653" s="216"/>
      <c r="Q1653" s="216"/>
      <c r="R1653" s="216"/>
      <c r="S1653" s="216"/>
      <c r="T1653" s="216"/>
    </row>
    <row r="1654" spans="1:20">
      <c r="A1654" s="216">
        <v>62142</v>
      </c>
      <c r="B1654" s="216">
        <v>3</v>
      </c>
      <c r="C1654" s="216" t="str">
        <f t="shared" si="50"/>
        <v>Rural areas / thinly-populated area</v>
      </c>
      <c r="D1654" s="216"/>
      <c r="E1654" s="216"/>
      <c r="F1654" s="216"/>
      <c r="L1654" s="216">
        <v>62142</v>
      </c>
      <c r="M1654" s="216">
        <v>430</v>
      </c>
      <c r="N1654" s="216" t="str">
        <f t="shared" si="51"/>
        <v>Rural area (peripheral)</v>
      </c>
      <c r="O1654" s="216"/>
      <c r="P1654" s="216"/>
      <c r="Q1654" s="216"/>
      <c r="R1654" s="216"/>
      <c r="S1654" s="216">
        <v>1</v>
      </c>
      <c r="T1654" s="216"/>
    </row>
    <row r="1655" spans="1:20">
      <c r="A1655" s="216">
        <v>62143</v>
      </c>
      <c r="B1655" s="216">
        <v>2</v>
      </c>
      <c r="C1655" s="216" t="str">
        <f t="shared" si="50"/>
        <v>Towns and suburbs / intermediate density area</v>
      </c>
      <c r="D1655" s="216"/>
      <c r="E1655" s="216"/>
      <c r="F1655" s="216"/>
      <c r="L1655" s="216">
        <v>62143</v>
      </c>
      <c r="M1655" s="216">
        <v>210</v>
      </c>
      <c r="N1655" s="216" t="str">
        <f t="shared" si="51"/>
        <v>Regional centres (central)</v>
      </c>
      <c r="O1655" s="216" t="s">
        <v>329</v>
      </c>
      <c r="P1655" s="216" t="s">
        <v>330</v>
      </c>
      <c r="Q1655" s="216"/>
      <c r="R1655" s="216"/>
      <c r="S1655" s="216"/>
      <c r="T1655" s="216"/>
    </row>
    <row r="1656" spans="1:20">
      <c r="A1656" s="216">
        <v>62144</v>
      </c>
      <c r="B1656" s="216">
        <v>3</v>
      </c>
      <c r="C1656" s="216" t="str">
        <f t="shared" si="50"/>
        <v>Rural areas / thinly-populated area</v>
      </c>
      <c r="D1656" s="216"/>
      <c r="E1656" s="216"/>
      <c r="F1656" s="216"/>
      <c r="L1656" s="216">
        <v>62144</v>
      </c>
      <c r="M1656" s="216">
        <v>420</v>
      </c>
      <c r="N1656" s="216" t="str">
        <f t="shared" si="51"/>
        <v>Rural area (intermdiate)</v>
      </c>
      <c r="O1656" s="216"/>
      <c r="P1656" s="216"/>
      <c r="Q1656" s="216"/>
      <c r="R1656" s="216"/>
      <c r="S1656" s="216"/>
      <c r="T1656" s="216"/>
    </row>
    <row r="1657" spans="1:20">
      <c r="A1657" s="216">
        <v>62145</v>
      </c>
      <c r="B1657" s="216">
        <v>3</v>
      </c>
      <c r="C1657" s="216" t="str">
        <f t="shared" si="50"/>
        <v>Rural areas / thinly-populated area</v>
      </c>
      <c r="D1657" s="216"/>
      <c r="E1657" s="216"/>
      <c r="F1657" s="216"/>
      <c r="L1657" s="216">
        <v>62145</v>
      </c>
      <c r="M1657" s="216">
        <v>410</v>
      </c>
      <c r="N1657" s="216" t="str">
        <f t="shared" si="51"/>
        <v>Rural area (central)</v>
      </c>
      <c r="O1657" s="216"/>
      <c r="P1657" s="216"/>
      <c r="Q1657" s="216"/>
      <c r="R1657" s="216"/>
      <c r="S1657" s="216"/>
      <c r="T1657" s="216"/>
    </row>
    <row r="1658" spans="1:20">
      <c r="A1658" s="216">
        <v>62146</v>
      </c>
      <c r="B1658" s="216">
        <v>3</v>
      </c>
      <c r="C1658" s="216" t="str">
        <f t="shared" si="50"/>
        <v>Rural areas / thinly-populated area</v>
      </c>
      <c r="D1658" s="216"/>
      <c r="E1658" s="216"/>
      <c r="F1658" s="216"/>
      <c r="L1658" s="216">
        <v>62146</v>
      </c>
      <c r="M1658" s="216">
        <v>310</v>
      </c>
      <c r="N1658" s="216" t="str">
        <f t="shared" si="51"/>
        <v>Rural area surrounding centres (central)</v>
      </c>
      <c r="O1658" s="216"/>
      <c r="P1658" s="216"/>
      <c r="Q1658" s="216" t="s">
        <v>331</v>
      </c>
      <c r="R1658" s="216" t="s">
        <v>332</v>
      </c>
      <c r="S1658" s="216"/>
      <c r="T1658" s="216"/>
    </row>
    <row r="1659" spans="1:20">
      <c r="A1659" s="216">
        <v>62147</v>
      </c>
      <c r="B1659" s="216">
        <v>3</v>
      </c>
      <c r="C1659" s="216" t="str">
        <f t="shared" si="50"/>
        <v>Rural areas / thinly-populated area</v>
      </c>
      <c r="D1659" s="216"/>
      <c r="E1659" s="216"/>
      <c r="F1659" s="216"/>
      <c r="L1659" s="216">
        <v>62147</v>
      </c>
      <c r="M1659" s="216">
        <v>410</v>
      </c>
      <c r="N1659" s="216" t="str">
        <f t="shared" si="51"/>
        <v>Rural area (central)</v>
      </c>
      <c r="O1659" s="216"/>
      <c r="P1659" s="216"/>
      <c r="Q1659" s="216"/>
      <c r="R1659" s="216"/>
      <c r="S1659" s="216"/>
      <c r="T1659" s="216"/>
    </row>
    <row r="1660" spans="1:20">
      <c r="A1660" s="216">
        <v>62148</v>
      </c>
      <c r="B1660" s="216">
        <v>3</v>
      </c>
      <c r="C1660" s="216" t="str">
        <f t="shared" si="50"/>
        <v>Rural areas / thinly-populated area</v>
      </c>
      <c r="D1660" s="216"/>
      <c r="E1660" s="216"/>
      <c r="F1660" s="216"/>
      <c r="L1660" s="216">
        <v>62148</v>
      </c>
      <c r="M1660" s="216">
        <v>330</v>
      </c>
      <c r="N1660" s="216" t="str">
        <f t="shared" si="51"/>
        <v>Rural area surrounding centres (peripheral)</v>
      </c>
      <c r="O1660" s="216"/>
      <c r="P1660" s="216"/>
      <c r="Q1660" s="216" t="s">
        <v>331</v>
      </c>
      <c r="R1660" s="216" t="s">
        <v>332</v>
      </c>
      <c r="S1660" s="216"/>
      <c r="T1660" s="216"/>
    </row>
    <row r="1661" spans="1:20">
      <c r="A1661" s="216">
        <v>62202</v>
      </c>
      <c r="B1661" s="216">
        <v>3</v>
      </c>
      <c r="C1661" s="216" t="str">
        <f t="shared" si="50"/>
        <v>Rural areas / thinly-populated area</v>
      </c>
      <c r="D1661" s="216"/>
      <c r="E1661" s="216"/>
      <c r="F1661" s="216"/>
      <c r="L1661" s="216">
        <v>62202</v>
      </c>
      <c r="M1661" s="216">
        <v>410</v>
      </c>
      <c r="N1661" s="216" t="str">
        <f t="shared" si="51"/>
        <v>Rural area (central)</v>
      </c>
      <c r="O1661" s="216"/>
      <c r="P1661" s="216"/>
      <c r="Q1661" s="216"/>
      <c r="R1661" s="216"/>
      <c r="S1661" s="216">
        <v>1</v>
      </c>
      <c r="T1661" s="216"/>
    </row>
    <row r="1662" spans="1:20">
      <c r="A1662" s="216">
        <v>62205</v>
      </c>
      <c r="B1662" s="216">
        <v>3</v>
      </c>
      <c r="C1662" s="216" t="str">
        <f t="shared" si="50"/>
        <v>Rural areas / thinly-populated area</v>
      </c>
      <c r="D1662" s="216"/>
      <c r="E1662" s="216"/>
      <c r="F1662" s="216"/>
      <c r="L1662" s="216">
        <v>62205</v>
      </c>
      <c r="M1662" s="216">
        <v>420</v>
      </c>
      <c r="N1662" s="216" t="str">
        <f t="shared" si="51"/>
        <v>Rural area (intermdiate)</v>
      </c>
      <c r="O1662" s="216"/>
      <c r="P1662" s="216"/>
      <c r="Q1662" s="216"/>
      <c r="R1662" s="216"/>
      <c r="S1662" s="216"/>
      <c r="T1662" s="216"/>
    </row>
    <row r="1663" spans="1:20">
      <c r="A1663" s="216">
        <v>62206</v>
      </c>
      <c r="B1663" s="216">
        <v>3</v>
      </c>
      <c r="C1663" s="216" t="str">
        <f t="shared" si="50"/>
        <v>Rural areas / thinly-populated area</v>
      </c>
      <c r="D1663" s="216"/>
      <c r="E1663" s="216"/>
      <c r="F1663" s="216"/>
      <c r="L1663" s="216">
        <v>62206</v>
      </c>
      <c r="M1663" s="216">
        <v>420</v>
      </c>
      <c r="N1663" s="216" t="str">
        <f t="shared" si="51"/>
        <v>Rural area (intermdiate)</v>
      </c>
      <c r="O1663" s="216"/>
      <c r="P1663" s="216"/>
      <c r="Q1663" s="216"/>
      <c r="R1663" s="216"/>
      <c r="S1663" s="216"/>
      <c r="T1663" s="216"/>
    </row>
    <row r="1664" spans="1:20">
      <c r="A1664" s="216">
        <v>62209</v>
      </c>
      <c r="B1664" s="216">
        <v>3</v>
      </c>
      <c r="C1664" s="216" t="str">
        <f t="shared" si="50"/>
        <v>Rural areas / thinly-populated area</v>
      </c>
      <c r="D1664" s="216"/>
      <c r="E1664" s="216"/>
      <c r="F1664" s="216"/>
      <c r="L1664" s="216">
        <v>62209</v>
      </c>
      <c r="M1664" s="216">
        <v>410</v>
      </c>
      <c r="N1664" s="216" t="str">
        <f t="shared" si="51"/>
        <v>Rural area (central)</v>
      </c>
      <c r="O1664" s="216"/>
      <c r="P1664" s="216"/>
      <c r="Q1664" s="216"/>
      <c r="R1664" s="216"/>
      <c r="S1664" s="216"/>
      <c r="T1664" s="216"/>
    </row>
    <row r="1665" spans="1:20">
      <c r="A1665" s="216">
        <v>62211</v>
      </c>
      <c r="B1665" s="216">
        <v>3</v>
      </c>
      <c r="C1665" s="216" t="str">
        <f t="shared" si="50"/>
        <v>Rural areas / thinly-populated area</v>
      </c>
      <c r="D1665" s="216"/>
      <c r="E1665" s="216"/>
      <c r="F1665" s="216"/>
      <c r="L1665" s="216">
        <v>62211</v>
      </c>
      <c r="M1665" s="216">
        <v>420</v>
      </c>
      <c r="N1665" s="216" t="str">
        <f t="shared" si="51"/>
        <v>Rural area (intermdiate)</v>
      </c>
      <c r="O1665" s="216"/>
      <c r="P1665" s="216"/>
      <c r="Q1665" s="216"/>
      <c r="R1665" s="216"/>
      <c r="S1665" s="216"/>
      <c r="T1665" s="216"/>
    </row>
    <row r="1666" spans="1:20">
      <c r="A1666" s="216">
        <v>62214</v>
      </c>
      <c r="B1666" s="216">
        <v>3</v>
      </c>
      <c r="C1666" s="216" t="str">
        <f t="shared" si="50"/>
        <v>Rural areas / thinly-populated area</v>
      </c>
      <c r="D1666" s="216"/>
      <c r="E1666" s="216"/>
      <c r="F1666" s="216"/>
      <c r="L1666" s="216">
        <v>62214</v>
      </c>
      <c r="M1666" s="216">
        <v>420</v>
      </c>
      <c r="N1666" s="216" t="str">
        <f t="shared" si="51"/>
        <v>Rural area (intermdiate)</v>
      </c>
      <c r="O1666" s="216"/>
      <c r="P1666" s="216"/>
      <c r="Q1666" s="216"/>
      <c r="R1666" s="216"/>
      <c r="S1666" s="216"/>
      <c r="T1666" s="216"/>
    </row>
    <row r="1667" spans="1:20">
      <c r="A1667" s="216">
        <v>62216</v>
      </c>
      <c r="B1667" s="216">
        <v>3</v>
      </c>
      <c r="C1667" s="216" t="str">
        <f t="shared" si="50"/>
        <v>Rural areas / thinly-populated area</v>
      </c>
      <c r="D1667" s="216"/>
      <c r="E1667" s="216"/>
      <c r="F1667" s="216"/>
      <c r="L1667" s="216">
        <v>62216</v>
      </c>
      <c r="M1667" s="216">
        <v>410</v>
      </c>
      <c r="N1667" s="216" t="str">
        <f t="shared" si="51"/>
        <v>Rural area (central)</v>
      </c>
      <c r="O1667" s="216"/>
      <c r="P1667" s="216"/>
      <c r="Q1667" s="216"/>
      <c r="R1667" s="216"/>
      <c r="S1667" s="216"/>
      <c r="T1667" s="216"/>
    </row>
    <row r="1668" spans="1:20">
      <c r="A1668" s="216">
        <v>62219</v>
      </c>
      <c r="B1668" s="216">
        <v>2</v>
      </c>
      <c r="C1668" s="216" t="str">
        <f t="shared" ref="C1668:C1731" si="52">VLOOKUP(B1668,$F$3:$G$5,2)</f>
        <v>Towns and suburbs / intermediate density area</v>
      </c>
      <c r="D1668" s="216"/>
      <c r="E1668" s="216"/>
      <c r="F1668" s="216"/>
      <c r="L1668" s="216">
        <v>62219</v>
      </c>
      <c r="M1668" s="216">
        <v>220</v>
      </c>
      <c r="N1668" s="216" t="str">
        <f t="shared" ref="N1668:N1731" si="53">VLOOKUP(M1668,$U$3:$V$13,2)</f>
        <v>Regional centres  (intermediate)</v>
      </c>
      <c r="O1668" s="216" t="s">
        <v>333</v>
      </c>
      <c r="P1668" s="216" t="s">
        <v>334</v>
      </c>
      <c r="Q1668" s="216"/>
      <c r="R1668" s="216"/>
      <c r="S1668" s="216"/>
      <c r="T1668" s="216"/>
    </row>
    <row r="1669" spans="1:20">
      <c r="A1669" s="216">
        <v>62220</v>
      </c>
      <c r="B1669" s="216">
        <v>3</v>
      </c>
      <c r="C1669" s="216" t="str">
        <f t="shared" si="52"/>
        <v>Rural areas / thinly-populated area</v>
      </c>
      <c r="D1669" s="216"/>
      <c r="E1669" s="216"/>
      <c r="F1669" s="216"/>
      <c r="L1669" s="216">
        <v>62220</v>
      </c>
      <c r="M1669" s="216">
        <v>420</v>
      </c>
      <c r="N1669" s="216" t="str">
        <f t="shared" si="53"/>
        <v>Rural area (intermdiate)</v>
      </c>
      <c r="O1669" s="216"/>
      <c r="P1669" s="216"/>
      <c r="Q1669" s="216"/>
      <c r="R1669" s="216"/>
      <c r="S1669" s="216"/>
      <c r="T1669" s="216"/>
    </row>
    <row r="1670" spans="1:20">
      <c r="A1670" s="216">
        <v>62226</v>
      </c>
      <c r="B1670" s="216">
        <v>3</v>
      </c>
      <c r="C1670" s="216" t="str">
        <f t="shared" si="52"/>
        <v>Rural areas / thinly-populated area</v>
      </c>
      <c r="D1670" s="216"/>
      <c r="E1670" s="216"/>
      <c r="F1670" s="216"/>
      <c r="L1670" s="216">
        <v>62226</v>
      </c>
      <c r="M1670" s="216">
        <v>420</v>
      </c>
      <c r="N1670" s="216" t="str">
        <f t="shared" si="53"/>
        <v>Rural area (intermdiate)</v>
      </c>
      <c r="O1670" s="216"/>
      <c r="P1670" s="216"/>
      <c r="Q1670" s="216"/>
      <c r="R1670" s="216"/>
      <c r="S1670" s="216"/>
      <c r="T1670" s="216"/>
    </row>
    <row r="1671" spans="1:20">
      <c r="A1671" s="216">
        <v>62232</v>
      </c>
      <c r="B1671" s="216">
        <v>3</v>
      </c>
      <c r="C1671" s="216" t="str">
        <f t="shared" si="52"/>
        <v>Rural areas / thinly-populated area</v>
      </c>
      <c r="D1671" s="216"/>
      <c r="E1671" s="216"/>
      <c r="F1671" s="216"/>
      <c r="L1671" s="216">
        <v>62232</v>
      </c>
      <c r="M1671" s="216">
        <v>410</v>
      </c>
      <c r="N1671" s="216" t="str">
        <f t="shared" si="53"/>
        <v>Rural area (central)</v>
      </c>
      <c r="O1671" s="216"/>
      <c r="P1671" s="216"/>
      <c r="Q1671" s="216"/>
      <c r="R1671" s="216"/>
      <c r="S1671" s="216"/>
      <c r="T1671" s="216"/>
    </row>
    <row r="1672" spans="1:20">
      <c r="A1672" s="216">
        <v>62233</v>
      </c>
      <c r="B1672" s="216">
        <v>3</v>
      </c>
      <c r="C1672" s="216" t="str">
        <f t="shared" si="52"/>
        <v>Rural areas / thinly-populated area</v>
      </c>
      <c r="D1672" s="216"/>
      <c r="E1672" s="216"/>
      <c r="F1672" s="216"/>
      <c r="L1672" s="216">
        <v>62233</v>
      </c>
      <c r="M1672" s="216">
        <v>420</v>
      </c>
      <c r="N1672" s="216" t="str">
        <f t="shared" si="53"/>
        <v>Rural area (intermdiate)</v>
      </c>
      <c r="O1672" s="216"/>
      <c r="P1672" s="216"/>
      <c r="Q1672" s="216"/>
      <c r="R1672" s="216"/>
      <c r="S1672" s="216"/>
      <c r="T1672" s="216"/>
    </row>
    <row r="1673" spans="1:20">
      <c r="A1673" s="216">
        <v>62235</v>
      </c>
      <c r="B1673" s="216">
        <v>3</v>
      </c>
      <c r="C1673" s="216" t="str">
        <f t="shared" si="52"/>
        <v>Rural areas / thinly-populated area</v>
      </c>
      <c r="D1673" s="216"/>
      <c r="E1673" s="216"/>
      <c r="F1673" s="216"/>
      <c r="L1673" s="216">
        <v>62235</v>
      </c>
      <c r="M1673" s="216">
        <v>420</v>
      </c>
      <c r="N1673" s="216" t="str">
        <f t="shared" si="53"/>
        <v>Rural area (intermdiate)</v>
      </c>
      <c r="O1673" s="216"/>
      <c r="P1673" s="216"/>
      <c r="Q1673" s="216"/>
      <c r="R1673" s="216"/>
      <c r="S1673" s="216"/>
      <c r="T1673" s="216"/>
    </row>
    <row r="1674" spans="1:20">
      <c r="A1674" s="216">
        <v>62242</v>
      </c>
      <c r="B1674" s="216">
        <v>3</v>
      </c>
      <c r="C1674" s="216" t="str">
        <f t="shared" si="52"/>
        <v>Rural areas / thinly-populated area</v>
      </c>
      <c r="D1674" s="216"/>
      <c r="E1674" s="216"/>
      <c r="F1674" s="216"/>
      <c r="L1674" s="216">
        <v>62242</v>
      </c>
      <c r="M1674" s="216">
        <v>430</v>
      </c>
      <c r="N1674" s="216" t="str">
        <f t="shared" si="53"/>
        <v>Rural area (peripheral)</v>
      </c>
      <c r="O1674" s="216"/>
      <c r="P1674" s="216"/>
      <c r="Q1674" s="216"/>
      <c r="R1674" s="216"/>
      <c r="S1674" s="216"/>
      <c r="T1674" s="216"/>
    </row>
    <row r="1675" spans="1:20">
      <c r="A1675" s="216">
        <v>62244</v>
      </c>
      <c r="B1675" s="216">
        <v>3</v>
      </c>
      <c r="C1675" s="216" t="str">
        <f t="shared" si="52"/>
        <v>Rural areas / thinly-populated area</v>
      </c>
      <c r="D1675" s="216"/>
      <c r="E1675" s="216"/>
      <c r="F1675" s="216"/>
      <c r="L1675" s="216">
        <v>62244</v>
      </c>
      <c r="M1675" s="216">
        <v>420</v>
      </c>
      <c r="N1675" s="216" t="str">
        <f t="shared" si="53"/>
        <v>Rural area (intermdiate)</v>
      </c>
      <c r="O1675" s="216"/>
      <c r="P1675" s="216"/>
      <c r="Q1675" s="216"/>
      <c r="R1675" s="216"/>
      <c r="S1675" s="216"/>
      <c r="T1675" s="216"/>
    </row>
    <row r="1676" spans="1:20">
      <c r="A1676" s="216">
        <v>62245</v>
      </c>
      <c r="B1676" s="216">
        <v>3</v>
      </c>
      <c r="C1676" s="216" t="str">
        <f t="shared" si="52"/>
        <v>Rural areas / thinly-populated area</v>
      </c>
      <c r="D1676" s="216"/>
      <c r="E1676" s="216"/>
      <c r="F1676" s="216"/>
      <c r="L1676" s="216">
        <v>62245</v>
      </c>
      <c r="M1676" s="216">
        <v>430</v>
      </c>
      <c r="N1676" s="216" t="str">
        <f t="shared" si="53"/>
        <v>Rural area (peripheral)</v>
      </c>
      <c r="O1676" s="216"/>
      <c r="P1676" s="216"/>
      <c r="Q1676" s="216"/>
      <c r="R1676" s="216"/>
      <c r="S1676" s="216"/>
      <c r="T1676" s="216"/>
    </row>
    <row r="1677" spans="1:20">
      <c r="A1677" s="216">
        <v>62247</v>
      </c>
      <c r="B1677" s="216">
        <v>3</v>
      </c>
      <c r="C1677" s="216" t="str">
        <f t="shared" si="52"/>
        <v>Rural areas / thinly-populated area</v>
      </c>
      <c r="D1677" s="216"/>
      <c r="E1677" s="216"/>
      <c r="F1677" s="216"/>
      <c r="L1677" s="216">
        <v>62247</v>
      </c>
      <c r="M1677" s="216">
        <v>410</v>
      </c>
      <c r="N1677" s="216" t="str">
        <f t="shared" si="53"/>
        <v>Rural area (central)</v>
      </c>
      <c r="O1677" s="216"/>
      <c r="P1677" s="216"/>
      <c r="Q1677" s="216"/>
      <c r="R1677" s="216"/>
      <c r="S1677" s="216"/>
      <c r="T1677" s="216"/>
    </row>
    <row r="1678" spans="1:20">
      <c r="A1678" s="216">
        <v>62252</v>
      </c>
      <c r="B1678" s="216">
        <v>3</v>
      </c>
      <c r="C1678" s="216" t="str">
        <f t="shared" si="52"/>
        <v>Rural areas / thinly-populated area</v>
      </c>
      <c r="D1678" s="216"/>
      <c r="E1678" s="216"/>
      <c r="F1678" s="216"/>
      <c r="L1678" s="216">
        <v>62252</v>
      </c>
      <c r="M1678" s="216">
        <v>410</v>
      </c>
      <c r="N1678" s="216" t="str">
        <f t="shared" si="53"/>
        <v>Rural area (central)</v>
      </c>
      <c r="O1678" s="216"/>
      <c r="P1678" s="216"/>
      <c r="Q1678" s="216"/>
      <c r="R1678" s="216"/>
      <c r="S1678" s="216"/>
      <c r="T1678" s="216"/>
    </row>
    <row r="1679" spans="1:20">
      <c r="A1679" s="216">
        <v>62256</v>
      </c>
      <c r="B1679" s="216">
        <v>3</v>
      </c>
      <c r="C1679" s="216" t="str">
        <f t="shared" si="52"/>
        <v>Rural areas / thinly-populated area</v>
      </c>
      <c r="D1679" s="216"/>
      <c r="E1679" s="216"/>
      <c r="F1679" s="216"/>
      <c r="L1679" s="216">
        <v>62256</v>
      </c>
      <c r="M1679" s="216">
        <v>410</v>
      </c>
      <c r="N1679" s="216" t="str">
        <f t="shared" si="53"/>
        <v>Rural area (central)</v>
      </c>
      <c r="O1679" s="216"/>
      <c r="P1679" s="216"/>
      <c r="Q1679" s="216"/>
      <c r="R1679" s="216"/>
      <c r="S1679" s="216">
        <v>1</v>
      </c>
      <c r="T1679" s="216"/>
    </row>
    <row r="1680" spans="1:20">
      <c r="A1680" s="216">
        <v>62262</v>
      </c>
      <c r="B1680" s="216">
        <v>3</v>
      </c>
      <c r="C1680" s="216" t="str">
        <f t="shared" si="52"/>
        <v>Rural areas / thinly-populated area</v>
      </c>
      <c r="D1680" s="216"/>
      <c r="E1680" s="216"/>
      <c r="F1680" s="216"/>
      <c r="L1680" s="216">
        <v>62262</v>
      </c>
      <c r="M1680" s="216">
        <v>430</v>
      </c>
      <c r="N1680" s="216" t="str">
        <f t="shared" si="53"/>
        <v>Rural area (peripheral)</v>
      </c>
      <c r="O1680" s="216"/>
      <c r="P1680" s="216"/>
      <c r="Q1680" s="216"/>
      <c r="R1680" s="216"/>
      <c r="S1680" s="216"/>
      <c r="T1680" s="216"/>
    </row>
    <row r="1681" spans="1:20">
      <c r="A1681" s="216">
        <v>62264</v>
      </c>
      <c r="B1681" s="216">
        <v>3</v>
      </c>
      <c r="C1681" s="216" t="str">
        <f t="shared" si="52"/>
        <v>Rural areas / thinly-populated area</v>
      </c>
      <c r="D1681" s="216"/>
      <c r="E1681" s="216"/>
      <c r="F1681" s="216"/>
      <c r="L1681" s="216">
        <v>62264</v>
      </c>
      <c r="M1681" s="216">
        <v>410</v>
      </c>
      <c r="N1681" s="216" t="str">
        <f t="shared" si="53"/>
        <v>Rural area (central)</v>
      </c>
      <c r="O1681" s="216"/>
      <c r="P1681" s="216"/>
      <c r="Q1681" s="216"/>
      <c r="R1681" s="216"/>
      <c r="S1681" s="216">
        <v>1</v>
      </c>
      <c r="T1681" s="216"/>
    </row>
    <row r="1682" spans="1:20">
      <c r="A1682" s="216">
        <v>62265</v>
      </c>
      <c r="B1682" s="216">
        <v>3</v>
      </c>
      <c r="C1682" s="216" t="str">
        <f t="shared" si="52"/>
        <v>Rural areas / thinly-populated area</v>
      </c>
      <c r="D1682" s="216"/>
      <c r="E1682" s="216"/>
      <c r="F1682" s="216"/>
      <c r="L1682" s="216">
        <v>62265</v>
      </c>
      <c r="M1682" s="216">
        <v>420</v>
      </c>
      <c r="N1682" s="216" t="str">
        <f t="shared" si="53"/>
        <v>Rural area (intermdiate)</v>
      </c>
      <c r="O1682" s="216"/>
      <c r="P1682" s="216"/>
      <c r="Q1682" s="216"/>
      <c r="R1682" s="216"/>
      <c r="S1682" s="216"/>
      <c r="T1682" s="216"/>
    </row>
    <row r="1683" spans="1:20">
      <c r="A1683" s="216">
        <v>62266</v>
      </c>
      <c r="B1683" s="216">
        <v>3</v>
      </c>
      <c r="C1683" s="216" t="str">
        <f t="shared" si="52"/>
        <v>Rural areas / thinly-populated area</v>
      </c>
      <c r="D1683" s="216"/>
      <c r="E1683" s="216"/>
      <c r="F1683" s="216"/>
      <c r="L1683" s="216">
        <v>62266</v>
      </c>
      <c r="M1683" s="216">
        <v>410</v>
      </c>
      <c r="N1683" s="216" t="str">
        <f t="shared" si="53"/>
        <v>Rural area (central)</v>
      </c>
      <c r="O1683" s="216"/>
      <c r="P1683" s="216"/>
      <c r="Q1683" s="216"/>
      <c r="R1683" s="216"/>
      <c r="S1683" s="216"/>
      <c r="T1683" s="216"/>
    </row>
    <row r="1684" spans="1:20">
      <c r="A1684" s="216">
        <v>62267</v>
      </c>
      <c r="B1684" s="216">
        <v>2</v>
      </c>
      <c r="C1684" s="216" t="str">
        <f t="shared" si="52"/>
        <v>Towns and suburbs / intermediate density area</v>
      </c>
      <c r="D1684" s="216"/>
      <c r="E1684" s="216"/>
      <c r="F1684" s="216"/>
      <c r="L1684" s="216">
        <v>62267</v>
      </c>
      <c r="M1684" s="216">
        <v>210</v>
      </c>
      <c r="N1684" s="216" t="str">
        <f t="shared" si="53"/>
        <v>Regional centres (central)</v>
      </c>
      <c r="O1684" s="216" t="s">
        <v>335</v>
      </c>
      <c r="P1684" s="216" t="s">
        <v>336</v>
      </c>
      <c r="Q1684" s="216"/>
      <c r="R1684" s="216"/>
      <c r="S1684" s="216"/>
      <c r="T1684" s="216"/>
    </row>
    <row r="1685" spans="1:20">
      <c r="A1685" s="216">
        <v>62268</v>
      </c>
      <c r="B1685" s="216">
        <v>3</v>
      </c>
      <c r="C1685" s="216" t="str">
        <f t="shared" si="52"/>
        <v>Rural areas / thinly-populated area</v>
      </c>
      <c r="D1685" s="216"/>
      <c r="E1685" s="216"/>
      <c r="F1685" s="216"/>
      <c r="L1685" s="216">
        <v>62268</v>
      </c>
      <c r="M1685" s="216">
        <v>420</v>
      </c>
      <c r="N1685" s="216" t="str">
        <f t="shared" si="53"/>
        <v>Rural area (intermdiate)</v>
      </c>
      <c r="O1685" s="216"/>
      <c r="P1685" s="216"/>
      <c r="Q1685" s="216"/>
      <c r="R1685" s="216"/>
      <c r="S1685" s="216"/>
      <c r="T1685" s="216"/>
    </row>
    <row r="1686" spans="1:20">
      <c r="A1686" s="216">
        <v>62269</v>
      </c>
      <c r="B1686" s="216">
        <v>3</v>
      </c>
      <c r="C1686" s="216" t="str">
        <f t="shared" si="52"/>
        <v>Rural areas / thinly-populated area</v>
      </c>
      <c r="D1686" s="216"/>
      <c r="E1686" s="216"/>
      <c r="F1686" s="216"/>
      <c r="L1686" s="216">
        <v>62269</v>
      </c>
      <c r="M1686" s="216">
        <v>410</v>
      </c>
      <c r="N1686" s="216" t="str">
        <f t="shared" si="53"/>
        <v>Rural area (central)</v>
      </c>
      <c r="O1686" s="216"/>
      <c r="P1686" s="216"/>
      <c r="Q1686" s="216"/>
      <c r="R1686" s="216"/>
      <c r="S1686" s="216"/>
      <c r="T1686" s="216"/>
    </row>
    <row r="1687" spans="1:20">
      <c r="A1687" s="216">
        <v>62270</v>
      </c>
      <c r="B1687" s="216">
        <v>3</v>
      </c>
      <c r="C1687" s="216" t="str">
        <f t="shared" si="52"/>
        <v>Rural areas / thinly-populated area</v>
      </c>
      <c r="D1687" s="216"/>
      <c r="E1687" s="216"/>
      <c r="F1687" s="216"/>
      <c r="L1687" s="216">
        <v>62270</v>
      </c>
      <c r="M1687" s="216">
        <v>410</v>
      </c>
      <c r="N1687" s="216" t="str">
        <f t="shared" si="53"/>
        <v>Rural area (central)</v>
      </c>
      <c r="O1687" s="216"/>
      <c r="P1687" s="216"/>
      <c r="Q1687" s="216"/>
      <c r="R1687" s="216"/>
      <c r="S1687" s="216"/>
      <c r="T1687" s="216"/>
    </row>
    <row r="1688" spans="1:20">
      <c r="A1688" s="216">
        <v>62271</v>
      </c>
      <c r="B1688" s="216">
        <v>3</v>
      </c>
      <c r="C1688" s="216" t="str">
        <f t="shared" si="52"/>
        <v>Rural areas / thinly-populated area</v>
      </c>
      <c r="D1688" s="216"/>
      <c r="E1688" s="216"/>
      <c r="F1688" s="216"/>
      <c r="L1688" s="216">
        <v>62271</v>
      </c>
      <c r="M1688" s="216">
        <v>410</v>
      </c>
      <c r="N1688" s="216" t="str">
        <f t="shared" si="53"/>
        <v>Rural area (central)</v>
      </c>
      <c r="O1688" s="216"/>
      <c r="P1688" s="216"/>
      <c r="Q1688" s="216"/>
      <c r="R1688" s="216"/>
      <c r="S1688" s="216"/>
      <c r="T1688" s="216"/>
    </row>
    <row r="1689" spans="1:20">
      <c r="A1689" s="216">
        <v>62272</v>
      </c>
      <c r="B1689" s="216">
        <v>3</v>
      </c>
      <c r="C1689" s="216" t="str">
        <f t="shared" si="52"/>
        <v>Rural areas / thinly-populated area</v>
      </c>
      <c r="D1689" s="216"/>
      <c r="E1689" s="216"/>
      <c r="F1689" s="216"/>
      <c r="L1689" s="216">
        <v>62272</v>
      </c>
      <c r="M1689" s="216">
        <v>410</v>
      </c>
      <c r="N1689" s="216" t="str">
        <f t="shared" si="53"/>
        <v>Rural area (central)</v>
      </c>
      <c r="O1689" s="216"/>
      <c r="P1689" s="216"/>
      <c r="Q1689" s="216"/>
      <c r="R1689" s="216"/>
      <c r="S1689" s="216"/>
      <c r="T1689" s="216"/>
    </row>
    <row r="1690" spans="1:20">
      <c r="A1690" s="216">
        <v>62273</v>
      </c>
      <c r="B1690" s="216">
        <v>3</v>
      </c>
      <c r="C1690" s="216" t="str">
        <f t="shared" si="52"/>
        <v>Rural areas / thinly-populated area</v>
      </c>
      <c r="D1690" s="216"/>
      <c r="E1690" s="216"/>
      <c r="F1690" s="216"/>
      <c r="L1690" s="216">
        <v>62273</v>
      </c>
      <c r="M1690" s="216">
        <v>420</v>
      </c>
      <c r="N1690" s="216" t="str">
        <f t="shared" si="53"/>
        <v>Rural area (intermdiate)</v>
      </c>
      <c r="O1690" s="216"/>
      <c r="P1690" s="216"/>
      <c r="Q1690" s="216"/>
      <c r="R1690" s="216"/>
      <c r="S1690" s="216">
        <v>1</v>
      </c>
      <c r="T1690" s="216"/>
    </row>
    <row r="1691" spans="1:20">
      <c r="A1691" s="216">
        <v>62274</v>
      </c>
      <c r="B1691" s="216">
        <v>3</v>
      </c>
      <c r="C1691" s="216" t="str">
        <f t="shared" si="52"/>
        <v>Rural areas / thinly-populated area</v>
      </c>
      <c r="D1691" s="216"/>
      <c r="E1691" s="216"/>
      <c r="F1691" s="216"/>
      <c r="L1691" s="216">
        <v>62274</v>
      </c>
      <c r="M1691" s="216">
        <v>430</v>
      </c>
      <c r="N1691" s="216" t="str">
        <f t="shared" si="53"/>
        <v>Rural area (peripheral)</v>
      </c>
      <c r="O1691" s="216"/>
      <c r="P1691" s="216"/>
      <c r="Q1691" s="216"/>
      <c r="R1691" s="216"/>
      <c r="S1691" s="216"/>
      <c r="T1691" s="216"/>
    </row>
    <row r="1692" spans="1:20">
      <c r="A1692" s="216">
        <v>62275</v>
      </c>
      <c r="B1692" s="216">
        <v>3</v>
      </c>
      <c r="C1692" s="216" t="str">
        <f t="shared" si="52"/>
        <v>Rural areas / thinly-populated area</v>
      </c>
      <c r="D1692" s="216"/>
      <c r="E1692" s="216"/>
      <c r="F1692" s="216"/>
      <c r="L1692" s="216">
        <v>62275</v>
      </c>
      <c r="M1692" s="216">
        <v>420</v>
      </c>
      <c r="N1692" s="216" t="str">
        <f t="shared" si="53"/>
        <v>Rural area (intermdiate)</v>
      </c>
      <c r="O1692" s="216"/>
      <c r="P1692" s="216"/>
      <c r="Q1692" s="216"/>
      <c r="R1692" s="216"/>
      <c r="S1692" s="216"/>
      <c r="T1692" s="216"/>
    </row>
    <row r="1693" spans="1:20">
      <c r="A1693" s="216">
        <v>62276</v>
      </c>
      <c r="B1693" s="216">
        <v>3</v>
      </c>
      <c r="C1693" s="216" t="str">
        <f t="shared" si="52"/>
        <v>Rural areas / thinly-populated area</v>
      </c>
      <c r="D1693" s="216"/>
      <c r="E1693" s="216"/>
      <c r="F1693" s="216"/>
      <c r="L1693" s="216">
        <v>62276</v>
      </c>
      <c r="M1693" s="216">
        <v>420</v>
      </c>
      <c r="N1693" s="216" t="str">
        <f t="shared" si="53"/>
        <v>Rural area (intermdiate)</v>
      </c>
      <c r="O1693" s="216"/>
      <c r="P1693" s="216"/>
      <c r="Q1693" s="216"/>
      <c r="R1693" s="216"/>
      <c r="S1693" s="216"/>
      <c r="T1693" s="216"/>
    </row>
    <row r="1694" spans="1:20">
      <c r="A1694" s="216">
        <v>62277</v>
      </c>
      <c r="B1694" s="216">
        <v>3</v>
      </c>
      <c r="C1694" s="216" t="str">
        <f t="shared" si="52"/>
        <v>Rural areas / thinly-populated area</v>
      </c>
      <c r="D1694" s="216"/>
      <c r="E1694" s="216"/>
      <c r="F1694" s="216"/>
      <c r="L1694" s="216">
        <v>62277</v>
      </c>
      <c r="M1694" s="216">
        <v>420</v>
      </c>
      <c r="N1694" s="216" t="str">
        <f t="shared" si="53"/>
        <v>Rural area (intermdiate)</v>
      </c>
      <c r="O1694" s="216"/>
      <c r="P1694" s="216"/>
      <c r="Q1694" s="216"/>
      <c r="R1694" s="216"/>
      <c r="S1694" s="216"/>
      <c r="T1694" s="216"/>
    </row>
    <row r="1695" spans="1:20">
      <c r="A1695" s="216">
        <v>62278</v>
      </c>
      <c r="B1695" s="216">
        <v>3</v>
      </c>
      <c r="C1695" s="216" t="str">
        <f t="shared" si="52"/>
        <v>Rural areas / thinly-populated area</v>
      </c>
      <c r="D1695" s="216"/>
      <c r="E1695" s="216"/>
      <c r="F1695" s="216"/>
      <c r="L1695" s="216">
        <v>62278</v>
      </c>
      <c r="M1695" s="216">
        <v>430</v>
      </c>
      <c r="N1695" s="216" t="str">
        <f t="shared" si="53"/>
        <v>Rural area (peripheral)</v>
      </c>
      <c r="O1695" s="216"/>
      <c r="P1695" s="216"/>
      <c r="Q1695" s="216"/>
      <c r="R1695" s="216"/>
      <c r="S1695" s="216"/>
      <c r="T1695" s="216"/>
    </row>
    <row r="1696" spans="1:20">
      <c r="A1696" s="216">
        <v>62279</v>
      </c>
      <c r="B1696" s="216">
        <v>3</v>
      </c>
      <c r="C1696" s="216" t="str">
        <f t="shared" si="52"/>
        <v>Rural areas / thinly-populated area</v>
      </c>
      <c r="D1696" s="216"/>
      <c r="E1696" s="216"/>
      <c r="F1696" s="216"/>
      <c r="L1696" s="216">
        <v>62279</v>
      </c>
      <c r="M1696" s="216">
        <v>430</v>
      </c>
      <c r="N1696" s="216" t="str">
        <f t="shared" si="53"/>
        <v>Rural area (peripheral)</v>
      </c>
      <c r="O1696" s="216"/>
      <c r="P1696" s="216"/>
      <c r="Q1696" s="216"/>
      <c r="R1696" s="216"/>
      <c r="S1696" s="216"/>
      <c r="T1696" s="216"/>
    </row>
    <row r="1697" spans="1:20">
      <c r="A1697" s="216">
        <v>62311</v>
      </c>
      <c r="B1697" s="216">
        <v>3</v>
      </c>
      <c r="C1697" s="216" t="str">
        <f t="shared" si="52"/>
        <v>Rural areas / thinly-populated area</v>
      </c>
      <c r="D1697" s="216"/>
      <c r="E1697" s="216"/>
      <c r="F1697" s="216"/>
      <c r="L1697" s="216">
        <v>62311</v>
      </c>
      <c r="M1697" s="216">
        <v>410</v>
      </c>
      <c r="N1697" s="216" t="str">
        <f t="shared" si="53"/>
        <v>Rural area (central)</v>
      </c>
      <c r="O1697" s="216"/>
      <c r="P1697" s="216"/>
      <c r="Q1697" s="216"/>
      <c r="R1697" s="216"/>
      <c r="S1697" s="216"/>
      <c r="T1697" s="216"/>
    </row>
    <row r="1698" spans="1:20">
      <c r="A1698" s="216">
        <v>62314</v>
      </c>
      <c r="B1698" s="216">
        <v>3</v>
      </c>
      <c r="C1698" s="216" t="str">
        <f t="shared" si="52"/>
        <v>Rural areas / thinly-populated area</v>
      </c>
      <c r="D1698" s="216"/>
      <c r="E1698" s="216"/>
      <c r="F1698" s="216"/>
      <c r="L1698" s="216">
        <v>62314</v>
      </c>
      <c r="M1698" s="216">
        <v>410</v>
      </c>
      <c r="N1698" s="216" t="str">
        <f t="shared" si="53"/>
        <v>Rural area (central)</v>
      </c>
      <c r="O1698" s="216"/>
      <c r="P1698" s="216"/>
      <c r="Q1698" s="216"/>
      <c r="R1698" s="216"/>
      <c r="S1698" s="216"/>
      <c r="T1698" s="216"/>
    </row>
    <row r="1699" spans="1:20">
      <c r="A1699" s="216">
        <v>62326</v>
      </c>
      <c r="B1699" s="216">
        <v>3</v>
      </c>
      <c r="C1699" s="216" t="str">
        <f t="shared" si="52"/>
        <v>Rural areas / thinly-populated area</v>
      </c>
      <c r="D1699" s="216"/>
      <c r="E1699" s="216"/>
      <c r="F1699" s="216"/>
      <c r="L1699" s="216">
        <v>62326</v>
      </c>
      <c r="M1699" s="216">
        <v>420</v>
      </c>
      <c r="N1699" s="216" t="str">
        <f t="shared" si="53"/>
        <v>Rural area (intermdiate)</v>
      </c>
      <c r="O1699" s="216"/>
      <c r="P1699" s="216"/>
      <c r="Q1699" s="216"/>
      <c r="R1699" s="216"/>
      <c r="S1699" s="216"/>
      <c r="T1699" s="216"/>
    </row>
    <row r="1700" spans="1:20">
      <c r="A1700" s="216">
        <v>62330</v>
      </c>
      <c r="B1700" s="216">
        <v>3</v>
      </c>
      <c r="C1700" s="216" t="str">
        <f t="shared" si="52"/>
        <v>Rural areas / thinly-populated area</v>
      </c>
      <c r="D1700" s="216"/>
      <c r="E1700" s="216"/>
      <c r="F1700" s="216"/>
      <c r="L1700" s="216">
        <v>62330</v>
      </c>
      <c r="M1700" s="216">
        <v>410</v>
      </c>
      <c r="N1700" s="216" t="str">
        <f t="shared" si="53"/>
        <v>Rural area (central)</v>
      </c>
      <c r="O1700" s="216"/>
      <c r="P1700" s="216"/>
      <c r="Q1700" s="216"/>
      <c r="R1700" s="216"/>
      <c r="S1700" s="216"/>
      <c r="T1700" s="216"/>
    </row>
    <row r="1701" spans="1:20">
      <c r="A1701" s="216">
        <v>62332</v>
      </c>
      <c r="B1701" s="216">
        <v>3</v>
      </c>
      <c r="C1701" s="216" t="str">
        <f t="shared" si="52"/>
        <v>Rural areas / thinly-populated area</v>
      </c>
      <c r="D1701" s="216"/>
      <c r="E1701" s="216"/>
      <c r="F1701" s="216"/>
      <c r="L1701" s="216">
        <v>62332</v>
      </c>
      <c r="M1701" s="216">
        <v>420</v>
      </c>
      <c r="N1701" s="216" t="str">
        <f t="shared" si="53"/>
        <v>Rural area (intermdiate)</v>
      </c>
      <c r="O1701" s="216"/>
      <c r="P1701" s="216"/>
      <c r="Q1701" s="216"/>
      <c r="R1701" s="216"/>
      <c r="S1701" s="216"/>
      <c r="T1701" s="216"/>
    </row>
    <row r="1702" spans="1:20">
      <c r="A1702" s="216">
        <v>62335</v>
      </c>
      <c r="B1702" s="216">
        <v>3</v>
      </c>
      <c r="C1702" s="216" t="str">
        <f t="shared" si="52"/>
        <v>Rural areas / thinly-populated area</v>
      </c>
      <c r="D1702" s="216"/>
      <c r="E1702" s="216"/>
      <c r="F1702" s="216"/>
      <c r="L1702" s="216">
        <v>62335</v>
      </c>
      <c r="M1702" s="216">
        <v>420</v>
      </c>
      <c r="N1702" s="216" t="str">
        <f t="shared" si="53"/>
        <v>Rural area (intermdiate)</v>
      </c>
      <c r="O1702" s="216"/>
      <c r="P1702" s="216"/>
      <c r="Q1702" s="216"/>
      <c r="R1702" s="216"/>
      <c r="S1702" s="216"/>
      <c r="T1702" s="216"/>
    </row>
    <row r="1703" spans="1:20">
      <c r="A1703" s="216">
        <v>62343</v>
      </c>
      <c r="B1703" s="216">
        <v>3</v>
      </c>
      <c r="C1703" s="216" t="str">
        <f t="shared" si="52"/>
        <v>Rural areas / thinly-populated area</v>
      </c>
      <c r="D1703" s="216"/>
      <c r="E1703" s="216"/>
      <c r="F1703" s="216"/>
      <c r="L1703" s="216">
        <v>62343</v>
      </c>
      <c r="M1703" s="216">
        <v>410</v>
      </c>
      <c r="N1703" s="216" t="str">
        <f t="shared" si="53"/>
        <v>Rural area (central)</v>
      </c>
      <c r="O1703" s="216"/>
      <c r="P1703" s="216"/>
      <c r="Q1703" s="216"/>
      <c r="R1703" s="216"/>
      <c r="S1703" s="216"/>
      <c r="T1703" s="216"/>
    </row>
    <row r="1704" spans="1:20">
      <c r="A1704" s="216">
        <v>62368</v>
      </c>
      <c r="B1704" s="216">
        <v>3</v>
      </c>
      <c r="C1704" s="216" t="str">
        <f t="shared" si="52"/>
        <v>Rural areas / thinly-populated area</v>
      </c>
      <c r="D1704" s="216"/>
      <c r="E1704" s="216"/>
      <c r="F1704" s="216"/>
      <c r="L1704" s="216">
        <v>62368</v>
      </c>
      <c r="M1704" s="216">
        <v>420</v>
      </c>
      <c r="N1704" s="216" t="str">
        <f t="shared" si="53"/>
        <v>Rural area (intermdiate)</v>
      </c>
      <c r="O1704" s="216"/>
      <c r="P1704" s="216"/>
      <c r="Q1704" s="216"/>
      <c r="R1704" s="216"/>
      <c r="S1704" s="216"/>
      <c r="T1704" s="216"/>
    </row>
    <row r="1705" spans="1:20">
      <c r="A1705" s="216">
        <v>62372</v>
      </c>
      <c r="B1705" s="216">
        <v>3</v>
      </c>
      <c r="C1705" s="216" t="str">
        <f t="shared" si="52"/>
        <v>Rural areas / thinly-populated area</v>
      </c>
      <c r="D1705" s="216"/>
      <c r="E1705" s="216"/>
      <c r="F1705" s="216"/>
      <c r="L1705" s="216">
        <v>62372</v>
      </c>
      <c r="M1705" s="216">
        <v>420</v>
      </c>
      <c r="N1705" s="216" t="str">
        <f t="shared" si="53"/>
        <v>Rural area (intermdiate)</v>
      </c>
      <c r="O1705" s="216"/>
      <c r="P1705" s="216"/>
      <c r="Q1705" s="216"/>
      <c r="R1705" s="216"/>
      <c r="S1705" s="216"/>
      <c r="T1705" s="216"/>
    </row>
    <row r="1706" spans="1:20">
      <c r="A1706" s="216">
        <v>62375</v>
      </c>
      <c r="B1706" s="216">
        <v>3</v>
      </c>
      <c r="C1706" s="216" t="str">
        <f t="shared" si="52"/>
        <v>Rural areas / thinly-populated area</v>
      </c>
      <c r="D1706" s="216"/>
      <c r="E1706" s="216"/>
      <c r="F1706" s="216"/>
      <c r="L1706" s="216">
        <v>62375</v>
      </c>
      <c r="M1706" s="216">
        <v>420</v>
      </c>
      <c r="N1706" s="216" t="str">
        <f t="shared" si="53"/>
        <v>Rural area (intermdiate)</v>
      </c>
      <c r="O1706" s="216"/>
      <c r="P1706" s="216"/>
      <c r="Q1706" s="216"/>
      <c r="R1706" s="216"/>
      <c r="S1706" s="216">
        <v>1</v>
      </c>
      <c r="T1706" s="216"/>
    </row>
    <row r="1707" spans="1:20">
      <c r="A1707" s="216">
        <v>62376</v>
      </c>
      <c r="B1707" s="216">
        <v>2</v>
      </c>
      <c r="C1707" s="216" t="str">
        <f t="shared" si="52"/>
        <v>Towns and suburbs / intermediate density area</v>
      </c>
      <c r="D1707" s="216"/>
      <c r="E1707" s="216"/>
      <c r="F1707" s="216"/>
      <c r="L1707" s="216">
        <v>62376</v>
      </c>
      <c r="M1707" s="216">
        <v>220</v>
      </c>
      <c r="N1707" s="216" t="str">
        <f t="shared" si="53"/>
        <v>Regional centres  (intermediate)</v>
      </c>
      <c r="O1707" s="216" t="s">
        <v>337</v>
      </c>
      <c r="P1707" s="216" t="s">
        <v>338</v>
      </c>
      <c r="Q1707" s="216"/>
      <c r="R1707" s="216"/>
      <c r="S1707" s="216">
        <v>1</v>
      </c>
      <c r="T1707" s="216"/>
    </row>
    <row r="1708" spans="1:20">
      <c r="A1708" s="216">
        <v>62377</v>
      </c>
      <c r="B1708" s="216">
        <v>3</v>
      </c>
      <c r="C1708" s="216" t="str">
        <f t="shared" si="52"/>
        <v>Rural areas / thinly-populated area</v>
      </c>
      <c r="D1708" s="216"/>
      <c r="E1708" s="216"/>
      <c r="F1708" s="216"/>
      <c r="L1708" s="216">
        <v>62377</v>
      </c>
      <c r="M1708" s="216">
        <v>420</v>
      </c>
      <c r="N1708" s="216" t="str">
        <f t="shared" si="53"/>
        <v>Rural area (intermdiate)</v>
      </c>
      <c r="O1708" s="216"/>
      <c r="P1708" s="216"/>
      <c r="Q1708" s="216"/>
      <c r="R1708" s="216"/>
      <c r="S1708" s="216"/>
      <c r="T1708" s="216"/>
    </row>
    <row r="1709" spans="1:20">
      <c r="A1709" s="216">
        <v>62378</v>
      </c>
      <c r="B1709" s="216">
        <v>3</v>
      </c>
      <c r="C1709" s="216" t="str">
        <f t="shared" si="52"/>
        <v>Rural areas / thinly-populated area</v>
      </c>
      <c r="D1709" s="216"/>
      <c r="E1709" s="216"/>
      <c r="F1709" s="216"/>
      <c r="L1709" s="216">
        <v>62378</v>
      </c>
      <c r="M1709" s="216">
        <v>420</v>
      </c>
      <c r="N1709" s="216" t="str">
        <f t="shared" si="53"/>
        <v>Rural area (intermdiate)</v>
      </c>
      <c r="O1709" s="216"/>
      <c r="P1709" s="216"/>
      <c r="Q1709" s="216"/>
      <c r="R1709" s="216"/>
      <c r="S1709" s="216"/>
      <c r="T1709" s="216"/>
    </row>
    <row r="1710" spans="1:20">
      <c r="A1710" s="216">
        <v>62379</v>
      </c>
      <c r="B1710" s="216">
        <v>2</v>
      </c>
      <c r="C1710" s="216" t="str">
        <f t="shared" si="52"/>
        <v>Towns and suburbs / intermediate density area</v>
      </c>
      <c r="D1710" s="216"/>
      <c r="E1710" s="216"/>
      <c r="F1710" s="216"/>
      <c r="L1710" s="216">
        <v>62379</v>
      </c>
      <c r="M1710" s="216">
        <v>210</v>
      </c>
      <c r="N1710" s="216" t="str">
        <f t="shared" si="53"/>
        <v>Regional centres (central)</v>
      </c>
      <c r="O1710" s="216" t="s">
        <v>339</v>
      </c>
      <c r="P1710" s="216" t="s">
        <v>340</v>
      </c>
      <c r="Q1710" s="216"/>
      <c r="R1710" s="216"/>
      <c r="S1710" s="216"/>
      <c r="T1710" s="216"/>
    </row>
    <row r="1711" spans="1:20">
      <c r="A1711" s="216">
        <v>62380</v>
      </c>
      <c r="B1711" s="216">
        <v>3</v>
      </c>
      <c r="C1711" s="216" t="str">
        <f t="shared" si="52"/>
        <v>Rural areas / thinly-populated area</v>
      </c>
      <c r="D1711" s="216"/>
      <c r="E1711" s="216"/>
      <c r="F1711" s="216"/>
      <c r="L1711" s="216">
        <v>62380</v>
      </c>
      <c r="M1711" s="216">
        <v>420</v>
      </c>
      <c r="N1711" s="216" t="str">
        <f t="shared" si="53"/>
        <v>Rural area (intermdiate)</v>
      </c>
      <c r="O1711" s="216"/>
      <c r="P1711" s="216"/>
      <c r="Q1711" s="216"/>
      <c r="R1711" s="216"/>
      <c r="S1711" s="216"/>
      <c r="T1711" s="216"/>
    </row>
    <row r="1712" spans="1:20">
      <c r="A1712" s="216">
        <v>62381</v>
      </c>
      <c r="B1712" s="216">
        <v>3</v>
      </c>
      <c r="C1712" s="216" t="str">
        <f t="shared" si="52"/>
        <v>Rural areas / thinly-populated area</v>
      </c>
      <c r="D1712" s="216"/>
      <c r="E1712" s="216"/>
      <c r="F1712" s="216"/>
      <c r="L1712" s="216">
        <v>62381</v>
      </c>
      <c r="M1712" s="216">
        <v>310</v>
      </c>
      <c r="N1712" s="216" t="str">
        <f t="shared" si="53"/>
        <v>Rural area surrounding centres (central)</v>
      </c>
      <c r="O1712" s="216"/>
      <c r="P1712" s="216"/>
      <c r="Q1712" s="216" t="s">
        <v>301</v>
      </c>
      <c r="R1712" s="216" t="s">
        <v>302</v>
      </c>
      <c r="S1712" s="216"/>
      <c r="T1712" s="216"/>
    </row>
    <row r="1713" spans="1:20">
      <c r="A1713" s="216">
        <v>62382</v>
      </c>
      <c r="B1713" s="216">
        <v>3</v>
      </c>
      <c r="C1713" s="216" t="str">
        <f t="shared" si="52"/>
        <v>Rural areas / thinly-populated area</v>
      </c>
      <c r="D1713" s="216"/>
      <c r="E1713" s="216"/>
      <c r="F1713" s="216"/>
      <c r="L1713" s="216">
        <v>62382</v>
      </c>
      <c r="M1713" s="216">
        <v>410</v>
      </c>
      <c r="N1713" s="216" t="str">
        <f t="shared" si="53"/>
        <v>Rural area (central)</v>
      </c>
      <c r="O1713" s="216"/>
      <c r="P1713" s="216"/>
      <c r="Q1713" s="216"/>
      <c r="R1713" s="216"/>
      <c r="S1713" s="216"/>
      <c r="T1713" s="216"/>
    </row>
    <row r="1714" spans="1:20">
      <c r="A1714" s="216">
        <v>62383</v>
      </c>
      <c r="B1714" s="216">
        <v>3</v>
      </c>
      <c r="C1714" s="216" t="str">
        <f t="shared" si="52"/>
        <v>Rural areas / thinly-populated area</v>
      </c>
      <c r="D1714" s="216"/>
      <c r="E1714" s="216"/>
      <c r="F1714" s="216"/>
      <c r="L1714" s="216">
        <v>62383</v>
      </c>
      <c r="M1714" s="216">
        <v>410</v>
      </c>
      <c r="N1714" s="216" t="str">
        <f t="shared" si="53"/>
        <v>Rural area (central)</v>
      </c>
      <c r="O1714" s="216"/>
      <c r="P1714" s="216"/>
      <c r="Q1714" s="216"/>
      <c r="R1714" s="216"/>
      <c r="S1714" s="216"/>
      <c r="T1714" s="216"/>
    </row>
    <row r="1715" spans="1:20">
      <c r="A1715" s="216">
        <v>62384</v>
      </c>
      <c r="B1715" s="216">
        <v>3</v>
      </c>
      <c r="C1715" s="216" t="str">
        <f t="shared" si="52"/>
        <v>Rural areas / thinly-populated area</v>
      </c>
      <c r="D1715" s="216"/>
      <c r="E1715" s="216"/>
      <c r="F1715" s="216"/>
      <c r="L1715" s="216">
        <v>62384</v>
      </c>
      <c r="M1715" s="216">
        <v>410</v>
      </c>
      <c r="N1715" s="216" t="str">
        <f t="shared" si="53"/>
        <v>Rural area (central)</v>
      </c>
      <c r="O1715" s="216"/>
      <c r="P1715" s="216"/>
      <c r="Q1715" s="216"/>
      <c r="R1715" s="216"/>
      <c r="S1715" s="216"/>
      <c r="T1715" s="216"/>
    </row>
    <row r="1716" spans="1:20">
      <c r="A1716" s="216">
        <v>62385</v>
      </c>
      <c r="B1716" s="216">
        <v>3</v>
      </c>
      <c r="C1716" s="216" t="str">
        <f t="shared" si="52"/>
        <v>Rural areas / thinly-populated area</v>
      </c>
      <c r="D1716" s="216"/>
      <c r="E1716" s="216"/>
      <c r="F1716" s="216"/>
      <c r="L1716" s="216">
        <v>62385</v>
      </c>
      <c r="M1716" s="216">
        <v>310</v>
      </c>
      <c r="N1716" s="216" t="str">
        <f t="shared" si="53"/>
        <v>Rural area surrounding centres (central)</v>
      </c>
      <c r="O1716" s="216"/>
      <c r="P1716" s="216"/>
      <c r="Q1716" s="216" t="s">
        <v>301</v>
      </c>
      <c r="R1716" s="216" t="s">
        <v>302</v>
      </c>
      <c r="S1716" s="216"/>
      <c r="T1716" s="216"/>
    </row>
    <row r="1717" spans="1:20">
      <c r="A1717" s="216">
        <v>62386</v>
      </c>
      <c r="B1717" s="216">
        <v>3</v>
      </c>
      <c r="C1717" s="216" t="str">
        <f t="shared" si="52"/>
        <v>Rural areas / thinly-populated area</v>
      </c>
      <c r="D1717" s="216"/>
      <c r="E1717" s="216"/>
      <c r="F1717" s="216"/>
      <c r="L1717" s="216">
        <v>62386</v>
      </c>
      <c r="M1717" s="216">
        <v>410</v>
      </c>
      <c r="N1717" s="216" t="str">
        <f t="shared" si="53"/>
        <v>Rural area (central)</v>
      </c>
      <c r="O1717" s="216"/>
      <c r="P1717" s="216"/>
      <c r="Q1717" s="216"/>
      <c r="R1717" s="216"/>
      <c r="S1717" s="216"/>
      <c r="T1717" s="216"/>
    </row>
    <row r="1718" spans="1:20">
      <c r="A1718" s="216">
        <v>62387</v>
      </c>
      <c r="B1718" s="216">
        <v>3</v>
      </c>
      <c r="C1718" s="216" t="str">
        <f t="shared" si="52"/>
        <v>Rural areas / thinly-populated area</v>
      </c>
      <c r="D1718" s="216"/>
      <c r="E1718" s="216"/>
      <c r="F1718" s="216"/>
      <c r="L1718" s="216">
        <v>62387</v>
      </c>
      <c r="M1718" s="216">
        <v>430</v>
      </c>
      <c r="N1718" s="216" t="str">
        <f t="shared" si="53"/>
        <v>Rural area (peripheral)</v>
      </c>
      <c r="O1718" s="216"/>
      <c r="P1718" s="216"/>
      <c r="Q1718" s="216"/>
      <c r="R1718" s="216"/>
      <c r="S1718" s="216"/>
      <c r="T1718" s="216"/>
    </row>
    <row r="1719" spans="1:20">
      <c r="A1719" s="216">
        <v>62388</v>
      </c>
      <c r="B1719" s="216">
        <v>3</v>
      </c>
      <c r="C1719" s="216" t="str">
        <f t="shared" si="52"/>
        <v>Rural areas / thinly-populated area</v>
      </c>
      <c r="D1719" s="216"/>
      <c r="E1719" s="216"/>
      <c r="F1719" s="216"/>
      <c r="L1719" s="216">
        <v>62388</v>
      </c>
      <c r="M1719" s="216">
        <v>430</v>
      </c>
      <c r="N1719" s="216" t="str">
        <f t="shared" si="53"/>
        <v>Rural area (peripheral)</v>
      </c>
      <c r="O1719" s="216"/>
      <c r="P1719" s="216"/>
      <c r="Q1719" s="216"/>
      <c r="R1719" s="216"/>
      <c r="S1719" s="216"/>
      <c r="T1719" s="216"/>
    </row>
    <row r="1720" spans="1:20">
      <c r="A1720" s="216">
        <v>62389</v>
      </c>
      <c r="B1720" s="216">
        <v>3</v>
      </c>
      <c r="C1720" s="216" t="str">
        <f t="shared" si="52"/>
        <v>Rural areas / thinly-populated area</v>
      </c>
      <c r="D1720" s="216"/>
      <c r="E1720" s="216"/>
      <c r="F1720" s="216"/>
      <c r="L1720" s="216">
        <v>62389</v>
      </c>
      <c r="M1720" s="216">
        <v>410</v>
      </c>
      <c r="N1720" s="216" t="str">
        <f t="shared" si="53"/>
        <v>Rural area (central)</v>
      </c>
      <c r="O1720" s="216"/>
      <c r="P1720" s="216"/>
      <c r="Q1720" s="216"/>
      <c r="R1720" s="216"/>
      <c r="S1720" s="216"/>
      <c r="T1720" s="216"/>
    </row>
    <row r="1721" spans="1:20">
      <c r="A1721" s="216">
        <v>62390</v>
      </c>
      <c r="B1721" s="216">
        <v>3</v>
      </c>
      <c r="C1721" s="216" t="str">
        <f t="shared" si="52"/>
        <v>Rural areas / thinly-populated area</v>
      </c>
      <c r="D1721" s="216"/>
      <c r="E1721" s="216"/>
      <c r="F1721" s="216"/>
      <c r="L1721" s="216">
        <v>62390</v>
      </c>
      <c r="M1721" s="216">
        <v>430</v>
      </c>
      <c r="N1721" s="216" t="str">
        <f t="shared" si="53"/>
        <v>Rural area (peripheral)</v>
      </c>
      <c r="O1721" s="216"/>
      <c r="P1721" s="216"/>
      <c r="Q1721" s="216"/>
      <c r="R1721" s="216"/>
      <c r="S1721" s="216"/>
      <c r="T1721" s="216"/>
    </row>
    <row r="1722" spans="1:20">
      <c r="A1722" s="216">
        <v>70101</v>
      </c>
      <c r="B1722" s="216">
        <v>1</v>
      </c>
      <c r="C1722" s="216" t="str">
        <f t="shared" si="52"/>
        <v>Cities / densely populated area</v>
      </c>
      <c r="D1722" s="216"/>
      <c r="E1722" s="216"/>
      <c r="F1722" s="216"/>
      <c r="L1722" s="216">
        <v>70101</v>
      </c>
      <c r="M1722" s="216">
        <v>101</v>
      </c>
      <c r="N1722" s="216" t="str">
        <f t="shared" si="53"/>
        <v>Urban centres (large)</v>
      </c>
      <c r="O1722" s="216" t="s">
        <v>341</v>
      </c>
      <c r="P1722" s="216" t="s">
        <v>342</v>
      </c>
      <c r="Q1722" s="216"/>
      <c r="R1722" s="216"/>
      <c r="S1722" s="216"/>
      <c r="T1722" s="216"/>
    </row>
    <row r="1723" spans="1:20">
      <c r="A1723" s="216">
        <v>70201</v>
      </c>
      <c r="B1723" s="216">
        <v>3</v>
      </c>
      <c r="C1723" s="216" t="str">
        <f t="shared" si="52"/>
        <v>Rural areas / thinly-populated area</v>
      </c>
      <c r="D1723" s="216"/>
      <c r="E1723" s="216"/>
      <c r="F1723" s="216"/>
      <c r="L1723" s="216">
        <v>70201</v>
      </c>
      <c r="M1723" s="216">
        <v>103</v>
      </c>
      <c r="N1723" s="216" t="str">
        <f t="shared" si="53"/>
        <v>Urban centres (small)</v>
      </c>
      <c r="O1723" s="216" t="s">
        <v>343</v>
      </c>
      <c r="P1723" s="216" t="s">
        <v>344</v>
      </c>
      <c r="Q1723" s="216"/>
      <c r="R1723" s="216"/>
      <c r="S1723" s="216">
        <v>1</v>
      </c>
      <c r="T1723" s="216"/>
    </row>
    <row r="1724" spans="1:20">
      <c r="A1724" s="216">
        <v>70202</v>
      </c>
      <c r="B1724" s="216">
        <v>3</v>
      </c>
      <c r="C1724" s="216" t="str">
        <f t="shared" si="52"/>
        <v>Rural areas / thinly-populated area</v>
      </c>
      <c r="D1724" s="216"/>
      <c r="E1724" s="216"/>
      <c r="F1724" s="216"/>
      <c r="L1724" s="216">
        <v>70202</v>
      </c>
      <c r="M1724" s="216">
        <v>410</v>
      </c>
      <c r="N1724" s="216" t="str">
        <f t="shared" si="53"/>
        <v>Rural area (central)</v>
      </c>
      <c r="O1724" s="216"/>
      <c r="P1724" s="216"/>
      <c r="Q1724" s="216"/>
      <c r="R1724" s="216"/>
      <c r="S1724" s="216">
        <v>1</v>
      </c>
      <c r="T1724" s="216"/>
    </row>
    <row r="1725" spans="1:20">
      <c r="A1725" s="216">
        <v>70203</v>
      </c>
      <c r="B1725" s="216">
        <v>2</v>
      </c>
      <c r="C1725" s="216" t="str">
        <f t="shared" si="52"/>
        <v>Towns and suburbs / intermediate density area</v>
      </c>
      <c r="D1725" s="216"/>
      <c r="E1725" s="216"/>
      <c r="F1725" s="216"/>
      <c r="L1725" s="216">
        <v>70203</v>
      </c>
      <c r="M1725" s="216">
        <v>103</v>
      </c>
      <c r="N1725" s="216" t="str">
        <f t="shared" si="53"/>
        <v>Urban centres (small)</v>
      </c>
      <c r="O1725" s="216" t="s">
        <v>343</v>
      </c>
      <c r="P1725" s="216" t="s">
        <v>344</v>
      </c>
      <c r="Q1725" s="216"/>
      <c r="R1725" s="216"/>
      <c r="S1725" s="216"/>
      <c r="T1725" s="216"/>
    </row>
    <row r="1726" spans="1:20">
      <c r="A1726" s="216">
        <v>70204</v>
      </c>
      <c r="B1726" s="216">
        <v>3</v>
      </c>
      <c r="C1726" s="216" t="str">
        <f t="shared" si="52"/>
        <v>Rural areas / thinly-populated area</v>
      </c>
      <c r="D1726" s="216"/>
      <c r="E1726" s="216"/>
      <c r="F1726" s="216"/>
      <c r="L1726" s="216">
        <v>70204</v>
      </c>
      <c r="M1726" s="216">
        <v>310</v>
      </c>
      <c r="N1726" s="216" t="str">
        <f t="shared" si="53"/>
        <v>Rural area surrounding centres (central)</v>
      </c>
      <c r="O1726" s="216"/>
      <c r="P1726" s="216"/>
      <c r="Q1726" s="216" t="s">
        <v>343</v>
      </c>
      <c r="R1726" s="216" t="s">
        <v>344</v>
      </c>
      <c r="S1726" s="216"/>
      <c r="T1726" s="216"/>
    </row>
    <row r="1727" spans="1:20">
      <c r="A1727" s="216">
        <v>70205</v>
      </c>
      <c r="B1727" s="216">
        <v>3</v>
      </c>
      <c r="C1727" s="216" t="str">
        <f t="shared" si="52"/>
        <v>Rural areas / thinly-populated area</v>
      </c>
      <c r="D1727" s="216"/>
      <c r="E1727" s="216"/>
      <c r="F1727" s="216"/>
      <c r="L1727" s="216">
        <v>70205</v>
      </c>
      <c r="M1727" s="216">
        <v>410</v>
      </c>
      <c r="N1727" s="216" t="str">
        <f t="shared" si="53"/>
        <v>Rural area (central)</v>
      </c>
      <c r="O1727" s="216"/>
      <c r="P1727" s="216"/>
      <c r="Q1727" s="216"/>
      <c r="R1727" s="216"/>
      <c r="S1727" s="216">
        <v>1</v>
      </c>
      <c r="T1727" s="216"/>
    </row>
    <row r="1728" spans="1:20">
      <c r="A1728" s="216">
        <v>70206</v>
      </c>
      <c r="B1728" s="216">
        <v>2</v>
      </c>
      <c r="C1728" s="216" t="str">
        <f t="shared" si="52"/>
        <v>Towns and suburbs / intermediate density area</v>
      </c>
      <c r="D1728" s="216"/>
      <c r="E1728" s="216"/>
      <c r="F1728" s="216"/>
      <c r="L1728" s="216">
        <v>70206</v>
      </c>
      <c r="M1728" s="216">
        <v>310</v>
      </c>
      <c r="N1728" s="216" t="str">
        <f t="shared" si="53"/>
        <v>Rural area surrounding centres (central)</v>
      </c>
      <c r="O1728" s="216"/>
      <c r="P1728" s="216"/>
      <c r="Q1728" s="216" t="s">
        <v>343</v>
      </c>
      <c r="R1728" s="216" t="s">
        <v>344</v>
      </c>
      <c r="S1728" s="216"/>
      <c r="T1728" s="216"/>
    </row>
    <row r="1729" spans="1:20">
      <c r="A1729" s="216">
        <v>70207</v>
      </c>
      <c r="B1729" s="216">
        <v>2</v>
      </c>
      <c r="C1729" s="216" t="str">
        <f t="shared" si="52"/>
        <v>Towns and suburbs / intermediate density area</v>
      </c>
      <c r="D1729" s="216"/>
      <c r="E1729" s="216"/>
      <c r="F1729" s="216"/>
      <c r="L1729" s="216">
        <v>70207</v>
      </c>
      <c r="M1729" s="216">
        <v>310</v>
      </c>
      <c r="N1729" s="216" t="str">
        <f t="shared" si="53"/>
        <v>Rural area surrounding centres (central)</v>
      </c>
      <c r="O1729" s="216"/>
      <c r="P1729" s="216"/>
      <c r="Q1729" s="216" t="s">
        <v>343</v>
      </c>
      <c r="R1729" s="216" t="s">
        <v>344</v>
      </c>
      <c r="S1729" s="216"/>
      <c r="T1729" s="216"/>
    </row>
    <row r="1730" spans="1:20">
      <c r="A1730" s="216">
        <v>70208</v>
      </c>
      <c r="B1730" s="216">
        <v>3</v>
      </c>
      <c r="C1730" s="216" t="str">
        <f t="shared" si="52"/>
        <v>Rural areas / thinly-populated area</v>
      </c>
      <c r="D1730" s="216"/>
      <c r="E1730" s="216"/>
      <c r="F1730" s="216"/>
      <c r="L1730" s="216">
        <v>70208</v>
      </c>
      <c r="M1730" s="216">
        <v>430</v>
      </c>
      <c r="N1730" s="216" t="str">
        <f t="shared" si="53"/>
        <v>Rural area (peripheral)</v>
      </c>
      <c r="O1730" s="216"/>
      <c r="P1730" s="216"/>
      <c r="Q1730" s="216"/>
      <c r="R1730" s="216"/>
      <c r="S1730" s="216">
        <v>1</v>
      </c>
      <c r="T1730" s="216"/>
    </row>
    <row r="1731" spans="1:20">
      <c r="A1731" s="216">
        <v>70209</v>
      </c>
      <c r="B1731" s="216">
        <v>3</v>
      </c>
      <c r="C1731" s="216" t="str">
        <f t="shared" si="52"/>
        <v>Rural areas / thinly-populated area</v>
      </c>
      <c r="D1731" s="216"/>
      <c r="E1731" s="216"/>
      <c r="F1731" s="216"/>
      <c r="L1731" s="216">
        <v>70209</v>
      </c>
      <c r="M1731" s="216">
        <v>410</v>
      </c>
      <c r="N1731" s="216" t="str">
        <f t="shared" si="53"/>
        <v>Rural area (central)</v>
      </c>
      <c r="O1731" s="216"/>
      <c r="P1731" s="216"/>
      <c r="Q1731" s="216"/>
      <c r="R1731" s="216"/>
      <c r="S1731" s="216">
        <v>1</v>
      </c>
      <c r="T1731" s="216"/>
    </row>
    <row r="1732" spans="1:20">
      <c r="A1732" s="216">
        <v>70210</v>
      </c>
      <c r="B1732" s="216">
        <v>3</v>
      </c>
      <c r="C1732" s="216" t="str">
        <f t="shared" ref="C1732:C1795" si="54">VLOOKUP(B1732,$F$3:$G$5,2)</f>
        <v>Rural areas / thinly-populated area</v>
      </c>
      <c r="D1732" s="216"/>
      <c r="E1732" s="216"/>
      <c r="F1732" s="216"/>
      <c r="L1732" s="216">
        <v>70210</v>
      </c>
      <c r="M1732" s="216">
        <v>410</v>
      </c>
      <c r="N1732" s="216" t="str">
        <f t="shared" ref="N1732:N1795" si="55">VLOOKUP(M1732,$U$3:$V$13,2)</f>
        <v>Rural area (central)</v>
      </c>
      <c r="O1732" s="216"/>
      <c r="P1732" s="216"/>
      <c r="Q1732" s="216"/>
      <c r="R1732" s="216"/>
      <c r="S1732" s="216"/>
      <c r="T1732" s="216"/>
    </row>
    <row r="1733" spans="1:20">
      <c r="A1733" s="216">
        <v>70211</v>
      </c>
      <c r="B1733" s="216">
        <v>3</v>
      </c>
      <c r="C1733" s="216" t="str">
        <f t="shared" si="54"/>
        <v>Rural areas / thinly-populated area</v>
      </c>
      <c r="D1733" s="216"/>
      <c r="E1733" s="216"/>
      <c r="F1733" s="216"/>
      <c r="L1733" s="216">
        <v>70211</v>
      </c>
      <c r="M1733" s="216">
        <v>410</v>
      </c>
      <c r="N1733" s="216" t="str">
        <f t="shared" si="55"/>
        <v>Rural area (central)</v>
      </c>
      <c r="O1733" s="216"/>
      <c r="P1733" s="216"/>
      <c r="Q1733" s="216"/>
      <c r="R1733" s="216"/>
      <c r="S1733" s="216"/>
      <c r="T1733" s="216"/>
    </row>
    <row r="1734" spans="1:20">
      <c r="A1734" s="216">
        <v>70212</v>
      </c>
      <c r="B1734" s="216">
        <v>3</v>
      </c>
      <c r="C1734" s="216" t="str">
        <f t="shared" si="54"/>
        <v>Rural areas / thinly-populated area</v>
      </c>
      <c r="D1734" s="216"/>
      <c r="E1734" s="216"/>
      <c r="F1734" s="216"/>
      <c r="L1734" s="216">
        <v>70212</v>
      </c>
      <c r="M1734" s="216">
        <v>410</v>
      </c>
      <c r="N1734" s="216" t="str">
        <f t="shared" si="55"/>
        <v>Rural area (central)</v>
      </c>
      <c r="O1734" s="216"/>
      <c r="P1734" s="216"/>
      <c r="Q1734" s="216"/>
      <c r="R1734" s="216"/>
      <c r="S1734" s="216">
        <v>1</v>
      </c>
      <c r="T1734" s="216"/>
    </row>
    <row r="1735" spans="1:20">
      <c r="A1735" s="216">
        <v>70213</v>
      </c>
      <c r="B1735" s="216">
        <v>3</v>
      </c>
      <c r="C1735" s="216" t="str">
        <f t="shared" si="54"/>
        <v>Rural areas / thinly-populated area</v>
      </c>
      <c r="D1735" s="216"/>
      <c r="E1735" s="216"/>
      <c r="F1735" s="216"/>
      <c r="L1735" s="216">
        <v>70213</v>
      </c>
      <c r="M1735" s="216">
        <v>410</v>
      </c>
      <c r="N1735" s="216" t="str">
        <f t="shared" si="55"/>
        <v>Rural area (central)</v>
      </c>
      <c r="O1735" s="216"/>
      <c r="P1735" s="216"/>
      <c r="Q1735" s="216"/>
      <c r="R1735" s="216"/>
      <c r="S1735" s="216">
        <v>1</v>
      </c>
      <c r="T1735" s="216"/>
    </row>
    <row r="1736" spans="1:20">
      <c r="A1736" s="216">
        <v>70214</v>
      </c>
      <c r="B1736" s="216">
        <v>3</v>
      </c>
      <c r="C1736" s="216" t="str">
        <f t="shared" si="54"/>
        <v>Rural areas / thinly-populated area</v>
      </c>
      <c r="D1736" s="216"/>
      <c r="E1736" s="216"/>
      <c r="F1736" s="216"/>
      <c r="L1736" s="216">
        <v>70214</v>
      </c>
      <c r="M1736" s="216">
        <v>410</v>
      </c>
      <c r="N1736" s="216" t="str">
        <f t="shared" si="55"/>
        <v>Rural area (central)</v>
      </c>
      <c r="O1736" s="216"/>
      <c r="P1736" s="216"/>
      <c r="Q1736" s="216"/>
      <c r="R1736" s="216"/>
      <c r="S1736" s="216">
        <v>1</v>
      </c>
      <c r="T1736" s="216"/>
    </row>
    <row r="1737" spans="1:20">
      <c r="A1737" s="216">
        <v>70215</v>
      </c>
      <c r="B1737" s="216">
        <v>3</v>
      </c>
      <c r="C1737" s="216" t="str">
        <f t="shared" si="54"/>
        <v>Rural areas / thinly-populated area</v>
      </c>
      <c r="D1737" s="216"/>
      <c r="E1737" s="216"/>
      <c r="F1737" s="216"/>
      <c r="L1737" s="216">
        <v>70215</v>
      </c>
      <c r="M1737" s="216">
        <v>410</v>
      </c>
      <c r="N1737" s="216" t="str">
        <f t="shared" si="55"/>
        <v>Rural area (central)</v>
      </c>
      <c r="O1737" s="216"/>
      <c r="P1737" s="216"/>
      <c r="Q1737" s="216"/>
      <c r="R1737" s="216"/>
      <c r="S1737" s="216"/>
      <c r="T1737" s="216"/>
    </row>
    <row r="1738" spans="1:20">
      <c r="A1738" s="216">
        <v>70216</v>
      </c>
      <c r="B1738" s="216">
        <v>3</v>
      </c>
      <c r="C1738" s="216" t="str">
        <f t="shared" si="54"/>
        <v>Rural areas / thinly-populated area</v>
      </c>
      <c r="D1738" s="216"/>
      <c r="E1738" s="216"/>
      <c r="F1738" s="216"/>
      <c r="L1738" s="216">
        <v>70216</v>
      </c>
      <c r="M1738" s="216">
        <v>410</v>
      </c>
      <c r="N1738" s="216" t="str">
        <f t="shared" si="55"/>
        <v>Rural area (central)</v>
      </c>
      <c r="O1738" s="216"/>
      <c r="P1738" s="216"/>
      <c r="Q1738" s="216"/>
      <c r="R1738" s="216"/>
      <c r="S1738" s="216"/>
      <c r="T1738" s="216"/>
    </row>
    <row r="1739" spans="1:20">
      <c r="A1739" s="216">
        <v>70217</v>
      </c>
      <c r="B1739" s="216">
        <v>3</v>
      </c>
      <c r="C1739" s="216" t="str">
        <f t="shared" si="54"/>
        <v>Rural areas / thinly-populated area</v>
      </c>
      <c r="D1739" s="216"/>
      <c r="E1739" s="216"/>
      <c r="F1739" s="216"/>
      <c r="L1739" s="216">
        <v>70217</v>
      </c>
      <c r="M1739" s="216">
        <v>430</v>
      </c>
      <c r="N1739" s="216" t="str">
        <f t="shared" si="55"/>
        <v>Rural area (peripheral)</v>
      </c>
      <c r="O1739" s="216"/>
      <c r="P1739" s="216"/>
      <c r="Q1739" s="216"/>
      <c r="R1739" s="216"/>
      <c r="S1739" s="216">
        <v>1</v>
      </c>
      <c r="T1739" s="216"/>
    </row>
    <row r="1740" spans="1:20">
      <c r="A1740" s="216">
        <v>70218</v>
      </c>
      <c r="B1740" s="216">
        <v>3</v>
      </c>
      <c r="C1740" s="216" t="str">
        <f t="shared" si="54"/>
        <v>Rural areas / thinly-populated area</v>
      </c>
      <c r="D1740" s="216"/>
      <c r="E1740" s="216"/>
      <c r="F1740" s="216"/>
      <c r="L1740" s="216">
        <v>70218</v>
      </c>
      <c r="M1740" s="216">
        <v>410</v>
      </c>
      <c r="N1740" s="216" t="str">
        <f t="shared" si="55"/>
        <v>Rural area (central)</v>
      </c>
      <c r="O1740" s="216"/>
      <c r="P1740" s="216"/>
      <c r="Q1740" s="216"/>
      <c r="R1740" s="216"/>
      <c r="S1740" s="216">
        <v>1</v>
      </c>
      <c r="T1740" s="216"/>
    </row>
    <row r="1741" spans="1:20">
      <c r="A1741" s="216">
        <v>70219</v>
      </c>
      <c r="B1741" s="216">
        <v>3</v>
      </c>
      <c r="C1741" s="216" t="str">
        <f t="shared" si="54"/>
        <v>Rural areas / thinly-populated area</v>
      </c>
      <c r="D1741" s="216"/>
      <c r="E1741" s="216"/>
      <c r="F1741" s="216"/>
      <c r="L1741" s="216">
        <v>70219</v>
      </c>
      <c r="M1741" s="216">
        <v>410</v>
      </c>
      <c r="N1741" s="216" t="str">
        <f t="shared" si="55"/>
        <v>Rural area (central)</v>
      </c>
      <c r="O1741" s="216"/>
      <c r="P1741" s="216"/>
      <c r="Q1741" s="216"/>
      <c r="R1741" s="216"/>
      <c r="S1741" s="216">
        <v>1</v>
      </c>
      <c r="T1741" s="216"/>
    </row>
    <row r="1742" spans="1:20">
      <c r="A1742" s="216">
        <v>70220</v>
      </c>
      <c r="B1742" s="216">
        <v>3</v>
      </c>
      <c r="C1742" s="216" t="str">
        <f t="shared" si="54"/>
        <v>Rural areas / thinly-populated area</v>
      </c>
      <c r="D1742" s="216"/>
      <c r="E1742" s="216"/>
      <c r="F1742" s="216"/>
      <c r="L1742" s="216">
        <v>70220</v>
      </c>
      <c r="M1742" s="216">
        <v>430</v>
      </c>
      <c r="N1742" s="216" t="str">
        <f t="shared" si="55"/>
        <v>Rural area (peripheral)</v>
      </c>
      <c r="O1742" s="216"/>
      <c r="P1742" s="216"/>
      <c r="Q1742" s="216"/>
      <c r="R1742" s="216"/>
      <c r="S1742" s="216">
        <v>1</v>
      </c>
      <c r="T1742" s="216"/>
    </row>
    <row r="1743" spans="1:20">
      <c r="A1743" s="216">
        <v>70221</v>
      </c>
      <c r="B1743" s="216">
        <v>3</v>
      </c>
      <c r="C1743" s="216" t="str">
        <f t="shared" si="54"/>
        <v>Rural areas / thinly-populated area</v>
      </c>
      <c r="D1743" s="216"/>
      <c r="E1743" s="216"/>
      <c r="F1743" s="216"/>
      <c r="L1743" s="216">
        <v>70221</v>
      </c>
      <c r="M1743" s="216">
        <v>410</v>
      </c>
      <c r="N1743" s="216" t="str">
        <f t="shared" si="55"/>
        <v>Rural area (central)</v>
      </c>
      <c r="O1743" s="216"/>
      <c r="P1743" s="216"/>
      <c r="Q1743" s="216"/>
      <c r="R1743" s="216"/>
      <c r="S1743" s="216"/>
      <c r="T1743" s="216"/>
    </row>
    <row r="1744" spans="1:20">
      <c r="A1744" s="216">
        <v>70222</v>
      </c>
      <c r="B1744" s="216">
        <v>3</v>
      </c>
      <c r="C1744" s="216" t="str">
        <f t="shared" si="54"/>
        <v>Rural areas / thinly-populated area</v>
      </c>
      <c r="D1744" s="216"/>
      <c r="E1744" s="216"/>
      <c r="F1744" s="216"/>
      <c r="L1744" s="216">
        <v>70222</v>
      </c>
      <c r="M1744" s="216">
        <v>310</v>
      </c>
      <c r="N1744" s="216" t="str">
        <f t="shared" si="55"/>
        <v>Rural area surrounding centres (central)</v>
      </c>
      <c r="O1744" s="216"/>
      <c r="P1744" s="216"/>
      <c r="Q1744" s="216" t="s">
        <v>343</v>
      </c>
      <c r="R1744" s="216" t="s">
        <v>344</v>
      </c>
      <c r="S1744" s="216"/>
      <c r="T1744" s="216"/>
    </row>
    <row r="1745" spans="1:20">
      <c r="A1745" s="216">
        <v>70223</v>
      </c>
      <c r="B1745" s="216">
        <v>3</v>
      </c>
      <c r="C1745" s="216" t="str">
        <f t="shared" si="54"/>
        <v>Rural areas / thinly-populated area</v>
      </c>
      <c r="D1745" s="216"/>
      <c r="E1745" s="216"/>
      <c r="F1745" s="216"/>
      <c r="L1745" s="216">
        <v>70223</v>
      </c>
      <c r="M1745" s="216">
        <v>410</v>
      </c>
      <c r="N1745" s="216" t="str">
        <f t="shared" si="55"/>
        <v>Rural area (central)</v>
      </c>
      <c r="O1745" s="216"/>
      <c r="P1745" s="216"/>
      <c r="Q1745" s="216"/>
      <c r="R1745" s="216"/>
      <c r="S1745" s="216">
        <v>1</v>
      </c>
      <c r="T1745" s="216"/>
    </row>
    <row r="1746" spans="1:20">
      <c r="A1746" s="216">
        <v>70224</v>
      </c>
      <c r="B1746" s="216">
        <v>3</v>
      </c>
      <c r="C1746" s="216" t="str">
        <f t="shared" si="54"/>
        <v>Rural areas / thinly-populated area</v>
      </c>
      <c r="D1746" s="216"/>
      <c r="E1746" s="216"/>
      <c r="F1746" s="216"/>
      <c r="L1746" s="216">
        <v>70224</v>
      </c>
      <c r="M1746" s="216">
        <v>410</v>
      </c>
      <c r="N1746" s="216" t="str">
        <f t="shared" si="55"/>
        <v>Rural area (central)</v>
      </c>
      <c r="O1746" s="216"/>
      <c r="P1746" s="216"/>
      <c r="Q1746" s="216"/>
      <c r="R1746" s="216"/>
      <c r="S1746" s="216">
        <v>1</v>
      </c>
      <c r="T1746" s="216"/>
    </row>
    <row r="1747" spans="1:20">
      <c r="A1747" s="216">
        <v>70301</v>
      </c>
      <c r="B1747" s="216">
        <v>2</v>
      </c>
      <c r="C1747" s="216" t="str">
        <f t="shared" si="54"/>
        <v>Towns and suburbs / intermediate density area</v>
      </c>
      <c r="D1747" s="216"/>
      <c r="E1747" s="216"/>
      <c r="F1747" s="216"/>
      <c r="L1747" s="216">
        <v>70301</v>
      </c>
      <c r="M1747" s="216">
        <v>101</v>
      </c>
      <c r="N1747" s="216" t="str">
        <f t="shared" si="55"/>
        <v>Urban centres (large)</v>
      </c>
      <c r="O1747" s="216" t="s">
        <v>341</v>
      </c>
      <c r="P1747" s="216" t="s">
        <v>342</v>
      </c>
      <c r="Q1747" s="216"/>
      <c r="R1747" s="216"/>
      <c r="S1747" s="216"/>
      <c r="T1747" s="216"/>
    </row>
    <row r="1748" spans="1:20">
      <c r="A1748" s="216">
        <v>70302</v>
      </c>
      <c r="B1748" s="216">
        <v>2</v>
      </c>
      <c r="C1748" s="216" t="str">
        <f t="shared" si="54"/>
        <v>Towns and suburbs / intermediate density area</v>
      </c>
      <c r="D1748" s="216"/>
      <c r="E1748" s="216"/>
      <c r="F1748" s="216"/>
      <c r="L1748" s="216">
        <v>70302</v>
      </c>
      <c r="M1748" s="216">
        <v>101</v>
      </c>
      <c r="N1748" s="216" t="str">
        <f t="shared" si="55"/>
        <v>Urban centres (large)</v>
      </c>
      <c r="O1748" s="216" t="s">
        <v>341</v>
      </c>
      <c r="P1748" s="216" t="s">
        <v>342</v>
      </c>
      <c r="Q1748" s="216"/>
      <c r="R1748" s="216"/>
      <c r="S1748" s="216"/>
      <c r="T1748" s="216"/>
    </row>
    <row r="1749" spans="1:20">
      <c r="A1749" s="216">
        <v>70303</v>
      </c>
      <c r="B1749" s="216">
        <v>2</v>
      </c>
      <c r="C1749" s="216" t="str">
        <f t="shared" si="54"/>
        <v>Towns and suburbs / intermediate density area</v>
      </c>
      <c r="D1749" s="216"/>
      <c r="E1749" s="216"/>
      <c r="F1749" s="216"/>
      <c r="L1749" s="216">
        <v>70303</v>
      </c>
      <c r="M1749" s="216">
        <v>310</v>
      </c>
      <c r="N1749" s="216" t="str">
        <f t="shared" si="55"/>
        <v>Rural area surrounding centres (central)</v>
      </c>
      <c r="O1749" s="216"/>
      <c r="P1749" s="216"/>
      <c r="Q1749" s="216" t="s">
        <v>341</v>
      </c>
      <c r="R1749" s="216" t="s">
        <v>342</v>
      </c>
      <c r="S1749" s="216"/>
      <c r="T1749" s="216"/>
    </row>
    <row r="1750" spans="1:20">
      <c r="A1750" s="216">
        <v>70304</v>
      </c>
      <c r="B1750" s="216">
        <v>2</v>
      </c>
      <c r="C1750" s="216" t="str">
        <f t="shared" si="54"/>
        <v>Towns and suburbs / intermediate density area</v>
      </c>
      <c r="D1750" s="216"/>
      <c r="E1750" s="216"/>
      <c r="F1750" s="216"/>
      <c r="L1750" s="216">
        <v>70304</v>
      </c>
      <c r="M1750" s="216">
        <v>310</v>
      </c>
      <c r="N1750" s="216" t="str">
        <f t="shared" si="55"/>
        <v>Rural area surrounding centres (central)</v>
      </c>
      <c r="O1750" s="216"/>
      <c r="P1750" s="216"/>
      <c r="Q1750" s="216" t="s">
        <v>341</v>
      </c>
      <c r="R1750" s="216" t="s">
        <v>342</v>
      </c>
      <c r="S1750" s="216"/>
      <c r="T1750" s="216"/>
    </row>
    <row r="1751" spans="1:20">
      <c r="A1751" s="216">
        <v>70305</v>
      </c>
      <c r="B1751" s="216">
        <v>2</v>
      </c>
      <c r="C1751" s="216" t="str">
        <f t="shared" si="54"/>
        <v>Towns and suburbs / intermediate density area</v>
      </c>
      <c r="D1751" s="216"/>
      <c r="E1751" s="216"/>
      <c r="F1751" s="216"/>
      <c r="L1751" s="216">
        <v>70305</v>
      </c>
      <c r="M1751" s="216">
        <v>101</v>
      </c>
      <c r="N1751" s="216" t="str">
        <f t="shared" si="55"/>
        <v>Urban centres (large)</v>
      </c>
      <c r="O1751" s="216" t="s">
        <v>341</v>
      </c>
      <c r="P1751" s="216" t="s">
        <v>342</v>
      </c>
      <c r="Q1751" s="216"/>
      <c r="R1751" s="216"/>
      <c r="S1751" s="216"/>
      <c r="T1751" s="216"/>
    </row>
    <row r="1752" spans="1:20">
      <c r="A1752" s="216">
        <v>70306</v>
      </c>
      <c r="B1752" s="216">
        <v>2</v>
      </c>
      <c r="C1752" s="216" t="str">
        <f t="shared" si="54"/>
        <v>Towns and suburbs / intermediate density area</v>
      </c>
      <c r="D1752" s="216"/>
      <c r="E1752" s="216"/>
      <c r="F1752" s="216"/>
      <c r="L1752" s="216">
        <v>70306</v>
      </c>
      <c r="M1752" s="216">
        <v>310</v>
      </c>
      <c r="N1752" s="216" t="str">
        <f t="shared" si="55"/>
        <v>Rural area surrounding centres (central)</v>
      </c>
      <c r="O1752" s="216"/>
      <c r="P1752" s="216"/>
      <c r="Q1752" s="216" t="s">
        <v>341</v>
      </c>
      <c r="R1752" s="216" t="s">
        <v>342</v>
      </c>
      <c r="S1752" s="216"/>
      <c r="T1752" s="216"/>
    </row>
    <row r="1753" spans="1:20">
      <c r="A1753" s="216">
        <v>70307</v>
      </c>
      <c r="B1753" s="216">
        <v>3</v>
      </c>
      <c r="C1753" s="216" t="str">
        <f t="shared" si="54"/>
        <v>Rural areas / thinly-populated area</v>
      </c>
      <c r="D1753" s="216"/>
      <c r="E1753" s="216"/>
      <c r="F1753" s="216"/>
      <c r="L1753" s="216">
        <v>70307</v>
      </c>
      <c r="M1753" s="216">
        <v>310</v>
      </c>
      <c r="N1753" s="216" t="str">
        <f t="shared" si="55"/>
        <v>Rural area surrounding centres (central)</v>
      </c>
      <c r="O1753" s="216"/>
      <c r="P1753" s="216"/>
      <c r="Q1753" s="216" t="s">
        <v>341</v>
      </c>
      <c r="R1753" s="216" t="s">
        <v>342</v>
      </c>
      <c r="S1753" s="216"/>
      <c r="T1753" s="216"/>
    </row>
    <row r="1754" spans="1:20">
      <c r="A1754" s="216">
        <v>70308</v>
      </c>
      <c r="B1754" s="216">
        <v>3</v>
      </c>
      <c r="C1754" s="216" t="str">
        <f t="shared" si="54"/>
        <v>Rural areas / thinly-populated area</v>
      </c>
      <c r="D1754" s="216"/>
      <c r="E1754" s="216"/>
      <c r="F1754" s="216"/>
      <c r="L1754" s="216">
        <v>70308</v>
      </c>
      <c r="M1754" s="216">
        <v>310</v>
      </c>
      <c r="N1754" s="216" t="str">
        <f t="shared" si="55"/>
        <v>Rural area surrounding centres (central)</v>
      </c>
      <c r="O1754" s="216"/>
      <c r="P1754" s="216"/>
      <c r="Q1754" s="216" t="s">
        <v>341</v>
      </c>
      <c r="R1754" s="216" t="s">
        <v>342</v>
      </c>
      <c r="S1754" s="216"/>
      <c r="T1754" s="216"/>
    </row>
    <row r="1755" spans="1:20">
      <c r="A1755" s="216">
        <v>70309</v>
      </c>
      <c r="B1755" s="216">
        <v>2</v>
      </c>
      <c r="C1755" s="216" t="str">
        <f t="shared" si="54"/>
        <v>Towns and suburbs / intermediate density area</v>
      </c>
      <c r="D1755" s="216"/>
      <c r="E1755" s="216"/>
      <c r="F1755" s="216"/>
      <c r="L1755" s="216">
        <v>70309</v>
      </c>
      <c r="M1755" s="216">
        <v>101</v>
      </c>
      <c r="N1755" s="216" t="str">
        <f t="shared" si="55"/>
        <v>Urban centres (large)</v>
      </c>
      <c r="O1755" s="216" t="s">
        <v>341</v>
      </c>
      <c r="P1755" s="216" t="s">
        <v>342</v>
      </c>
      <c r="Q1755" s="216"/>
      <c r="R1755" s="216"/>
      <c r="S1755" s="216"/>
      <c r="T1755" s="216"/>
    </row>
    <row r="1756" spans="1:20">
      <c r="A1756" s="216">
        <v>70310</v>
      </c>
      <c r="B1756" s="216">
        <v>2</v>
      </c>
      <c r="C1756" s="216" t="str">
        <f t="shared" si="54"/>
        <v>Towns and suburbs / intermediate density area</v>
      </c>
      <c r="D1756" s="216"/>
      <c r="E1756" s="216"/>
      <c r="F1756" s="216"/>
      <c r="L1756" s="216">
        <v>70310</v>
      </c>
      <c r="M1756" s="216">
        <v>410</v>
      </c>
      <c r="N1756" s="216" t="str">
        <f t="shared" si="55"/>
        <v>Rural area (central)</v>
      </c>
      <c r="O1756" s="216"/>
      <c r="P1756" s="216"/>
      <c r="Q1756" s="216"/>
      <c r="R1756" s="216"/>
      <c r="S1756" s="216">
        <v>1</v>
      </c>
      <c r="T1756" s="216"/>
    </row>
    <row r="1757" spans="1:20">
      <c r="A1757" s="216">
        <v>70311</v>
      </c>
      <c r="B1757" s="216">
        <v>3</v>
      </c>
      <c r="C1757" s="216" t="str">
        <f t="shared" si="54"/>
        <v>Rural areas / thinly-populated area</v>
      </c>
      <c r="D1757" s="216"/>
      <c r="E1757" s="216"/>
      <c r="F1757" s="216"/>
      <c r="L1757" s="216">
        <v>70311</v>
      </c>
      <c r="M1757" s="216">
        <v>310</v>
      </c>
      <c r="N1757" s="216" t="str">
        <f t="shared" si="55"/>
        <v>Rural area surrounding centres (central)</v>
      </c>
      <c r="O1757" s="216"/>
      <c r="P1757" s="216"/>
      <c r="Q1757" s="216" t="s">
        <v>341</v>
      </c>
      <c r="R1757" s="216" t="s">
        <v>342</v>
      </c>
      <c r="S1757" s="216"/>
      <c r="T1757" s="216"/>
    </row>
    <row r="1758" spans="1:20">
      <c r="A1758" s="216">
        <v>70312</v>
      </c>
      <c r="B1758" s="216">
        <v>2</v>
      </c>
      <c r="C1758" s="216" t="str">
        <f t="shared" si="54"/>
        <v>Towns and suburbs / intermediate density area</v>
      </c>
      <c r="D1758" s="216"/>
      <c r="E1758" s="216"/>
      <c r="F1758" s="216"/>
      <c r="L1758" s="216">
        <v>70312</v>
      </c>
      <c r="M1758" s="216">
        <v>310</v>
      </c>
      <c r="N1758" s="216" t="str">
        <f t="shared" si="55"/>
        <v>Rural area surrounding centres (central)</v>
      </c>
      <c r="O1758" s="216"/>
      <c r="P1758" s="216"/>
      <c r="Q1758" s="216" t="s">
        <v>341</v>
      </c>
      <c r="R1758" s="216" t="s">
        <v>342</v>
      </c>
      <c r="S1758" s="216"/>
      <c r="T1758" s="216"/>
    </row>
    <row r="1759" spans="1:20">
      <c r="A1759" s="216">
        <v>70313</v>
      </c>
      <c r="B1759" s="216">
        <v>3</v>
      </c>
      <c r="C1759" s="216" t="str">
        <f t="shared" si="54"/>
        <v>Rural areas / thinly-populated area</v>
      </c>
      <c r="D1759" s="216"/>
      <c r="E1759" s="216"/>
      <c r="F1759" s="216"/>
      <c r="L1759" s="216">
        <v>70313</v>
      </c>
      <c r="M1759" s="216">
        <v>310</v>
      </c>
      <c r="N1759" s="216" t="str">
        <f t="shared" si="55"/>
        <v>Rural area surrounding centres (central)</v>
      </c>
      <c r="O1759" s="216"/>
      <c r="P1759" s="216"/>
      <c r="Q1759" s="216" t="s">
        <v>341</v>
      </c>
      <c r="R1759" s="216" t="s">
        <v>342</v>
      </c>
      <c r="S1759" s="216"/>
      <c r="T1759" s="216"/>
    </row>
    <row r="1760" spans="1:20">
      <c r="A1760" s="216">
        <v>70314</v>
      </c>
      <c r="B1760" s="216">
        <v>3</v>
      </c>
      <c r="C1760" s="216" t="str">
        <f t="shared" si="54"/>
        <v>Rural areas / thinly-populated area</v>
      </c>
      <c r="D1760" s="216"/>
      <c r="E1760" s="216"/>
      <c r="F1760" s="216"/>
      <c r="L1760" s="216">
        <v>70314</v>
      </c>
      <c r="M1760" s="216">
        <v>310</v>
      </c>
      <c r="N1760" s="216" t="str">
        <f t="shared" si="55"/>
        <v>Rural area surrounding centres (central)</v>
      </c>
      <c r="O1760" s="216"/>
      <c r="P1760" s="216"/>
      <c r="Q1760" s="216" t="s">
        <v>341</v>
      </c>
      <c r="R1760" s="216" t="s">
        <v>342</v>
      </c>
      <c r="S1760" s="216"/>
      <c r="T1760" s="216"/>
    </row>
    <row r="1761" spans="1:20">
      <c r="A1761" s="216">
        <v>70315</v>
      </c>
      <c r="B1761" s="216">
        <v>3</v>
      </c>
      <c r="C1761" s="216" t="str">
        <f t="shared" si="54"/>
        <v>Rural areas / thinly-populated area</v>
      </c>
      <c r="D1761" s="216"/>
      <c r="E1761" s="216"/>
      <c r="F1761" s="216"/>
      <c r="L1761" s="216">
        <v>70315</v>
      </c>
      <c r="M1761" s="216">
        <v>310</v>
      </c>
      <c r="N1761" s="216" t="str">
        <f t="shared" si="55"/>
        <v>Rural area surrounding centres (central)</v>
      </c>
      <c r="O1761" s="216"/>
      <c r="P1761" s="216"/>
      <c r="Q1761" s="216" t="s">
        <v>341</v>
      </c>
      <c r="R1761" s="216" t="s">
        <v>342</v>
      </c>
      <c r="S1761" s="216"/>
      <c r="T1761" s="216"/>
    </row>
    <row r="1762" spans="1:20">
      <c r="A1762" s="216">
        <v>70317</v>
      </c>
      <c r="B1762" s="216">
        <v>3</v>
      </c>
      <c r="C1762" s="216" t="str">
        <f t="shared" si="54"/>
        <v>Rural areas / thinly-populated area</v>
      </c>
      <c r="D1762" s="216"/>
      <c r="E1762" s="216"/>
      <c r="F1762" s="216"/>
      <c r="L1762" s="216">
        <v>70317</v>
      </c>
      <c r="M1762" s="216">
        <v>330</v>
      </c>
      <c r="N1762" s="216" t="str">
        <f t="shared" si="55"/>
        <v>Rural area surrounding centres (peripheral)</v>
      </c>
      <c r="O1762" s="216"/>
      <c r="P1762" s="216"/>
      <c r="Q1762" s="216" t="s">
        <v>341</v>
      </c>
      <c r="R1762" s="216" t="s">
        <v>342</v>
      </c>
      <c r="S1762" s="216">
        <v>1</v>
      </c>
      <c r="T1762" s="216"/>
    </row>
    <row r="1763" spans="1:20">
      <c r="A1763" s="216">
        <v>70318</v>
      </c>
      <c r="B1763" s="216">
        <v>3</v>
      </c>
      <c r="C1763" s="216" t="str">
        <f t="shared" si="54"/>
        <v>Rural areas / thinly-populated area</v>
      </c>
      <c r="D1763" s="216"/>
      <c r="E1763" s="216"/>
      <c r="F1763" s="216"/>
      <c r="L1763" s="216">
        <v>70318</v>
      </c>
      <c r="M1763" s="216">
        <v>310</v>
      </c>
      <c r="N1763" s="216" t="str">
        <f t="shared" si="55"/>
        <v>Rural area surrounding centres (central)</v>
      </c>
      <c r="O1763" s="216"/>
      <c r="P1763" s="216"/>
      <c r="Q1763" s="216" t="s">
        <v>341</v>
      </c>
      <c r="R1763" s="216" t="s">
        <v>342</v>
      </c>
      <c r="S1763" s="216"/>
      <c r="T1763" s="216"/>
    </row>
    <row r="1764" spans="1:20">
      <c r="A1764" s="216">
        <v>70319</v>
      </c>
      <c r="B1764" s="216">
        <v>3</v>
      </c>
      <c r="C1764" s="216" t="str">
        <f t="shared" si="54"/>
        <v>Rural areas / thinly-populated area</v>
      </c>
      <c r="D1764" s="216"/>
      <c r="E1764" s="216"/>
      <c r="F1764" s="216"/>
      <c r="L1764" s="216">
        <v>70319</v>
      </c>
      <c r="M1764" s="216">
        <v>310</v>
      </c>
      <c r="N1764" s="216" t="str">
        <f t="shared" si="55"/>
        <v>Rural area surrounding centres (central)</v>
      </c>
      <c r="O1764" s="216"/>
      <c r="P1764" s="216"/>
      <c r="Q1764" s="216" t="s">
        <v>341</v>
      </c>
      <c r="R1764" s="216" t="s">
        <v>342</v>
      </c>
      <c r="S1764" s="216"/>
      <c r="T1764" s="216"/>
    </row>
    <row r="1765" spans="1:20">
      <c r="A1765" s="216">
        <v>70320</v>
      </c>
      <c r="B1765" s="216">
        <v>2</v>
      </c>
      <c r="C1765" s="216" t="str">
        <f t="shared" si="54"/>
        <v>Towns and suburbs / intermediate density area</v>
      </c>
      <c r="D1765" s="216"/>
      <c r="E1765" s="216"/>
      <c r="F1765" s="216"/>
      <c r="L1765" s="216">
        <v>70320</v>
      </c>
      <c r="M1765" s="216">
        <v>310</v>
      </c>
      <c r="N1765" s="216" t="str">
        <f t="shared" si="55"/>
        <v>Rural area surrounding centres (central)</v>
      </c>
      <c r="O1765" s="216"/>
      <c r="P1765" s="216"/>
      <c r="Q1765" s="216" t="s">
        <v>341</v>
      </c>
      <c r="R1765" s="216" t="s">
        <v>342</v>
      </c>
      <c r="S1765" s="216"/>
      <c r="T1765" s="216"/>
    </row>
    <row r="1766" spans="1:20">
      <c r="A1766" s="216">
        <v>70322</v>
      </c>
      <c r="B1766" s="216">
        <v>3</v>
      </c>
      <c r="C1766" s="216" t="str">
        <f t="shared" si="54"/>
        <v>Rural areas / thinly-populated area</v>
      </c>
      <c r="D1766" s="216"/>
      <c r="E1766" s="216"/>
      <c r="F1766" s="216"/>
      <c r="L1766" s="216">
        <v>70322</v>
      </c>
      <c r="M1766" s="216">
        <v>310</v>
      </c>
      <c r="N1766" s="216" t="str">
        <f t="shared" si="55"/>
        <v>Rural area surrounding centres (central)</v>
      </c>
      <c r="O1766" s="216"/>
      <c r="P1766" s="216"/>
      <c r="Q1766" s="216" t="s">
        <v>341</v>
      </c>
      <c r="R1766" s="216" t="s">
        <v>342</v>
      </c>
      <c r="S1766" s="216"/>
      <c r="T1766" s="216"/>
    </row>
    <row r="1767" spans="1:20">
      <c r="A1767" s="216">
        <v>70323</v>
      </c>
      <c r="B1767" s="216">
        <v>3</v>
      </c>
      <c r="C1767" s="216" t="str">
        <f t="shared" si="54"/>
        <v>Rural areas / thinly-populated area</v>
      </c>
      <c r="D1767" s="216"/>
      <c r="E1767" s="216"/>
      <c r="F1767" s="216"/>
      <c r="L1767" s="216">
        <v>70323</v>
      </c>
      <c r="M1767" s="216">
        <v>310</v>
      </c>
      <c r="N1767" s="216" t="str">
        <f t="shared" si="55"/>
        <v>Rural area surrounding centres (central)</v>
      </c>
      <c r="O1767" s="216"/>
      <c r="P1767" s="216"/>
      <c r="Q1767" s="216" t="s">
        <v>341</v>
      </c>
      <c r="R1767" s="216" t="s">
        <v>342</v>
      </c>
      <c r="S1767" s="216"/>
      <c r="T1767" s="216"/>
    </row>
    <row r="1768" spans="1:20">
      <c r="A1768" s="216">
        <v>70325</v>
      </c>
      <c r="B1768" s="216">
        <v>2</v>
      </c>
      <c r="C1768" s="216" t="str">
        <f t="shared" si="54"/>
        <v>Towns and suburbs / intermediate density area</v>
      </c>
      <c r="D1768" s="216"/>
      <c r="E1768" s="216"/>
      <c r="F1768" s="216"/>
      <c r="L1768" s="216">
        <v>70325</v>
      </c>
      <c r="M1768" s="216">
        <v>101</v>
      </c>
      <c r="N1768" s="216" t="str">
        <f t="shared" si="55"/>
        <v>Urban centres (large)</v>
      </c>
      <c r="O1768" s="216" t="s">
        <v>341</v>
      </c>
      <c r="P1768" s="216" t="s">
        <v>342</v>
      </c>
      <c r="Q1768" s="216"/>
      <c r="R1768" s="216"/>
      <c r="S1768" s="216">
        <v>1</v>
      </c>
      <c r="T1768" s="216"/>
    </row>
    <row r="1769" spans="1:20">
      <c r="A1769" s="216">
        <v>70326</v>
      </c>
      <c r="B1769" s="216">
        <v>3</v>
      </c>
      <c r="C1769" s="216" t="str">
        <f t="shared" si="54"/>
        <v>Rural areas / thinly-populated area</v>
      </c>
      <c r="D1769" s="216"/>
      <c r="E1769" s="216"/>
      <c r="F1769" s="216"/>
      <c r="L1769" s="216">
        <v>70326</v>
      </c>
      <c r="M1769" s="216">
        <v>410</v>
      </c>
      <c r="N1769" s="216" t="str">
        <f t="shared" si="55"/>
        <v>Rural area (central)</v>
      </c>
      <c r="O1769" s="216"/>
      <c r="P1769" s="216"/>
      <c r="Q1769" s="216"/>
      <c r="R1769" s="216"/>
      <c r="S1769" s="216">
        <v>1</v>
      </c>
      <c r="T1769" s="216"/>
    </row>
    <row r="1770" spans="1:20">
      <c r="A1770" s="216">
        <v>70328</v>
      </c>
      <c r="B1770" s="216">
        <v>2</v>
      </c>
      <c r="C1770" s="216" t="str">
        <f t="shared" si="54"/>
        <v>Towns and suburbs / intermediate density area</v>
      </c>
      <c r="D1770" s="216"/>
      <c r="E1770" s="216"/>
      <c r="F1770" s="216"/>
      <c r="L1770" s="216">
        <v>70328</v>
      </c>
      <c r="M1770" s="216">
        <v>310</v>
      </c>
      <c r="N1770" s="216" t="str">
        <f t="shared" si="55"/>
        <v>Rural area surrounding centres (central)</v>
      </c>
      <c r="O1770" s="216"/>
      <c r="P1770" s="216"/>
      <c r="Q1770" s="216" t="s">
        <v>341</v>
      </c>
      <c r="R1770" s="216" t="s">
        <v>342</v>
      </c>
      <c r="S1770" s="216">
        <v>1</v>
      </c>
      <c r="T1770" s="216"/>
    </row>
    <row r="1771" spans="1:20">
      <c r="A1771" s="216">
        <v>70329</v>
      </c>
      <c r="B1771" s="216">
        <v>2</v>
      </c>
      <c r="C1771" s="216" t="str">
        <f t="shared" si="54"/>
        <v>Towns and suburbs / intermediate density area</v>
      </c>
      <c r="D1771" s="216"/>
      <c r="E1771" s="216"/>
      <c r="F1771" s="216"/>
      <c r="L1771" s="216">
        <v>70329</v>
      </c>
      <c r="M1771" s="216">
        <v>101</v>
      </c>
      <c r="N1771" s="216" t="str">
        <f t="shared" si="55"/>
        <v>Urban centres (large)</v>
      </c>
      <c r="O1771" s="216" t="s">
        <v>341</v>
      </c>
      <c r="P1771" s="216" t="s">
        <v>342</v>
      </c>
      <c r="Q1771" s="216"/>
      <c r="R1771" s="216"/>
      <c r="S1771" s="216"/>
      <c r="T1771" s="216"/>
    </row>
    <row r="1772" spans="1:20">
      <c r="A1772" s="216">
        <v>70331</v>
      </c>
      <c r="B1772" s="216">
        <v>3</v>
      </c>
      <c r="C1772" s="216" t="str">
        <f t="shared" si="54"/>
        <v>Rural areas / thinly-populated area</v>
      </c>
      <c r="D1772" s="216"/>
      <c r="E1772" s="216"/>
      <c r="F1772" s="216"/>
      <c r="L1772" s="216">
        <v>70331</v>
      </c>
      <c r="M1772" s="216">
        <v>310</v>
      </c>
      <c r="N1772" s="216" t="str">
        <f t="shared" si="55"/>
        <v>Rural area surrounding centres (central)</v>
      </c>
      <c r="O1772" s="216"/>
      <c r="P1772" s="216"/>
      <c r="Q1772" s="216" t="s">
        <v>341</v>
      </c>
      <c r="R1772" s="216" t="s">
        <v>342</v>
      </c>
      <c r="S1772" s="216">
        <v>1</v>
      </c>
      <c r="T1772" s="216"/>
    </row>
    <row r="1773" spans="1:20">
      <c r="A1773" s="216">
        <v>70332</v>
      </c>
      <c r="B1773" s="216">
        <v>2</v>
      </c>
      <c r="C1773" s="216" t="str">
        <f t="shared" si="54"/>
        <v>Towns and suburbs / intermediate density area</v>
      </c>
      <c r="D1773" s="216"/>
      <c r="E1773" s="216"/>
      <c r="F1773" s="216"/>
      <c r="L1773" s="216">
        <v>70332</v>
      </c>
      <c r="M1773" s="216">
        <v>310</v>
      </c>
      <c r="N1773" s="216" t="str">
        <f t="shared" si="55"/>
        <v>Rural area surrounding centres (central)</v>
      </c>
      <c r="O1773" s="216"/>
      <c r="P1773" s="216"/>
      <c r="Q1773" s="216" t="s">
        <v>341</v>
      </c>
      <c r="R1773" s="216" t="s">
        <v>342</v>
      </c>
      <c r="S1773" s="216">
        <v>1</v>
      </c>
      <c r="T1773" s="216"/>
    </row>
    <row r="1774" spans="1:20">
      <c r="A1774" s="216">
        <v>70333</v>
      </c>
      <c r="B1774" s="216">
        <v>3</v>
      </c>
      <c r="C1774" s="216" t="str">
        <f t="shared" si="54"/>
        <v>Rural areas / thinly-populated area</v>
      </c>
      <c r="D1774" s="216"/>
      <c r="E1774" s="216"/>
      <c r="F1774" s="216"/>
      <c r="L1774" s="216">
        <v>70333</v>
      </c>
      <c r="M1774" s="216">
        <v>310</v>
      </c>
      <c r="N1774" s="216" t="str">
        <f t="shared" si="55"/>
        <v>Rural area surrounding centres (central)</v>
      </c>
      <c r="O1774" s="216"/>
      <c r="P1774" s="216"/>
      <c r="Q1774" s="216" t="s">
        <v>341</v>
      </c>
      <c r="R1774" s="216" t="s">
        <v>342</v>
      </c>
      <c r="S1774" s="216"/>
      <c r="T1774" s="216"/>
    </row>
    <row r="1775" spans="1:20">
      <c r="A1775" s="216">
        <v>70334</v>
      </c>
      <c r="B1775" s="216">
        <v>3</v>
      </c>
      <c r="C1775" s="216" t="str">
        <f t="shared" si="54"/>
        <v>Rural areas / thinly-populated area</v>
      </c>
      <c r="D1775" s="216"/>
      <c r="E1775" s="216"/>
      <c r="F1775" s="216"/>
      <c r="L1775" s="216">
        <v>70334</v>
      </c>
      <c r="M1775" s="216">
        <v>430</v>
      </c>
      <c r="N1775" s="216" t="str">
        <f t="shared" si="55"/>
        <v>Rural area (peripheral)</v>
      </c>
      <c r="O1775" s="216"/>
      <c r="P1775" s="216"/>
      <c r="Q1775" s="216"/>
      <c r="R1775" s="216"/>
      <c r="S1775" s="216">
        <v>1</v>
      </c>
      <c r="T1775" s="216"/>
    </row>
    <row r="1776" spans="1:20">
      <c r="A1776" s="216">
        <v>70335</v>
      </c>
      <c r="B1776" s="216">
        <v>3</v>
      </c>
      <c r="C1776" s="216" t="str">
        <f t="shared" si="54"/>
        <v>Rural areas / thinly-populated area</v>
      </c>
      <c r="D1776" s="216"/>
      <c r="E1776" s="216"/>
      <c r="F1776" s="216"/>
      <c r="L1776" s="216">
        <v>70335</v>
      </c>
      <c r="M1776" s="216">
        <v>103</v>
      </c>
      <c r="N1776" s="216" t="str">
        <f t="shared" si="55"/>
        <v>Urban centres (small)</v>
      </c>
      <c r="O1776" s="216" t="s">
        <v>345</v>
      </c>
      <c r="P1776" s="216" t="s">
        <v>346</v>
      </c>
      <c r="Q1776" s="216"/>
      <c r="R1776" s="216"/>
      <c r="S1776" s="216"/>
      <c r="T1776" s="216"/>
    </row>
    <row r="1777" spans="1:20">
      <c r="A1777" s="216">
        <v>70336</v>
      </c>
      <c r="B1777" s="216">
        <v>3</v>
      </c>
      <c r="C1777" s="216" t="str">
        <f t="shared" si="54"/>
        <v>Rural areas / thinly-populated area</v>
      </c>
      <c r="D1777" s="216"/>
      <c r="E1777" s="216"/>
      <c r="F1777" s="216"/>
      <c r="L1777" s="216">
        <v>70336</v>
      </c>
      <c r="M1777" s="216">
        <v>330</v>
      </c>
      <c r="N1777" s="216" t="str">
        <f t="shared" si="55"/>
        <v>Rural area surrounding centres (peripheral)</v>
      </c>
      <c r="O1777" s="216"/>
      <c r="P1777" s="216"/>
      <c r="Q1777" s="216" t="s">
        <v>341</v>
      </c>
      <c r="R1777" s="216" t="s">
        <v>342</v>
      </c>
      <c r="S1777" s="216">
        <v>1</v>
      </c>
      <c r="T1777" s="216"/>
    </row>
    <row r="1778" spans="1:20">
      <c r="A1778" s="216">
        <v>70337</v>
      </c>
      <c r="B1778" s="216">
        <v>2</v>
      </c>
      <c r="C1778" s="216" t="str">
        <f t="shared" si="54"/>
        <v>Towns and suburbs / intermediate density area</v>
      </c>
      <c r="D1778" s="216"/>
      <c r="E1778" s="216"/>
      <c r="F1778" s="216"/>
      <c r="L1778" s="216">
        <v>70337</v>
      </c>
      <c r="M1778" s="216">
        <v>310</v>
      </c>
      <c r="N1778" s="216" t="str">
        <f t="shared" si="55"/>
        <v>Rural area surrounding centres (central)</v>
      </c>
      <c r="O1778" s="216"/>
      <c r="P1778" s="216"/>
      <c r="Q1778" s="216" t="s">
        <v>341</v>
      </c>
      <c r="R1778" s="216" t="s">
        <v>342</v>
      </c>
      <c r="S1778" s="216"/>
      <c r="T1778" s="216"/>
    </row>
    <row r="1779" spans="1:20">
      <c r="A1779" s="216">
        <v>70338</v>
      </c>
      <c r="B1779" s="216">
        <v>3</v>
      </c>
      <c r="C1779" s="216" t="str">
        <f t="shared" si="54"/>
        <v>Rural areas / thinly-populated area</v>
      </c>
      <c r="D1779" s="216"/>
      <c r="E1779" s="216"/>
      <c r="F1779" s="216"/>
      <c r="L1779" s="216">
        <v>70338</v>
      </c>
      <c r="M1779" s="216">
        <v>310</v>
      </c>
      <c r="N1779" s="216" t="str">
        <f t="shared" si="55"/>
        <v>Rural area surrounding centres (central)</v>
      </c>
      <c r="O1779" s="216"/>
      <c r="P1779" s="216"/>
      <c r="Q1779" s="216" t="s">
        <v>341</v>
      </c>
      <c r="R1779" s="216" t="s">
        <v>342</v>
      </c>
      <c r="S1779" s="216"/>
      <c r="T1779" s="216"/>
    </row>
    <row r="1780" spans="1:20">
      <c r="A1780" s="216">
        <v>70339</v>
      </c>
      <c r="B1780" s="216">
        <v>3</v>
      </c>
      <c r="C1780" s="216" t="str">
        <f t="shared" si="54"/>
        <v>Rural areas / thinly-populated area</v>
      </c>
      <c r="D1780" s="216"/>
      <c r="E1780" s="216"/>
      <c r="F1780" s="216"/>
      <c r="L1780" s="216">
        <v>70339</v>
      </c>
      <c r="M1780" s="216">
        <v>310</v>
      </c>
      <c r="N1780" s="216" t="str">
        <f t="shared" si="55"/>
        <v>Rural area surrounding centres (central)</v>
      </c>
      <c r="O1780" s="216"/>
      <c r="P1780" s="216"/>
      <c r="Q1780" s="216" t="s">
        <v>341</v>
      </c>
      <c r="R1780" s="216" t="s">
        <v>342</v>
      </c>
      <c r="S1780" s="216"/>
      <c r="T1780" s="216"/>
    </row>
    <row r="1781" spans="1:20">
      <c r="A1781" s="216">
        <v>70340</v>
      </c>
      <c r="B1781" s="216">
        <v>2</v>
      </c>
      <c r="C1781" s="216" t="str">
        <f t="shared" si="54"/>
        <v>Towns and suburbs / intermediate density area</v>
      </c>
      <c r="D1781" s="216"/>
      <c r="E1781" s="216"/>
      <c r="F1781" s="216"/>
      <c r="L1781" s="216">
        <v>70340</v>
      </c>
      <c r="M1781" s="216">
        <v>103</v>
      </c>
      <c r="N1781" s="216" t="str">
        <f t="shared" si="55"/>
        <v>Urban centres (small)</v>
      </c>
      <c r="O1781" s="216" t="s">
        <v>345</v>
      </c>
      <c r="P1781" s="216" t="s">
        <v>346</v>
      </c>
      <c r="Q1781" s="216"/>
      <c r="R1781" s="216"/>
      <c r="S1781" s="216"/>
      <c r="T1781" s="216"/>
    </row>
    <row r="1782" spans="1:20">
      <c r="A1782" s="216">
        <v>70342</v>
      </c>
      <c r="B1782" s="216">
        <v>3</v>
      </c>
      <c r="C1782" s="216" t="str">
        <f t="shared" si="54"/>
        <v>Rural areas / thinly-populated area</v>
      </c>
      <c r="D1782" s="216"/>
      <c r="E1782" s="216"/>
      <c r="F1782" s="216"/>
      <c r="L1782" s="216">
        <v>70342</v>
      </c>
      <c r="M1782" s="216">
        <v>310</v>
      </c>
      <c r="N1782" s="216" t="str">
        <f t="shared" si="55"/>
        <v>Rural area surrounding centres (central)</v>
      </c>
      <c r="O1782" s="216"/>
      <c r="P1782" s="216"/>
      <c r="Q1782" s="216" t="s">
        <v>341</v>
      </c>
      <c r="R1782" s="216" t="s">
        <v>342</v>
      </c>
      <c r="S1782" s="216"/>
      <c r="T1782" s="216"/>
    </row>
    <row r="1783" spans="1:20">
      <c r="A1783" s="216">
        <v>70343</v>
      </c>
      <c r="B1783" s="216">
        <v>3</v>
      </c>
      <c r="C1783" s="216" t="str">
        <f t="shared" si="54"/>
        <v>Rural areas / thinly-populated area</v>
      </c>
      <c r="D1783" s="216"/>
      <c r="E1783" s="216"/>
      <c r="F1783" s="216"/>
      <c r="L1783" s="216">
        <v>70343</v>
      </c>
      <c r="M1783" s="216">
        <v>310</v>
      </c>
      <c r="N1783" s="216" t="str">
        <f t="shared" si="55"/>
        <v>Rural area surrounding centres (central)</v>
      </c>
      <c r="O1783" s="216"/>
      <c r="P1783" s="216"/>
      <c r="Q1783" s="216" t="s">
        <v>341</v>
      </c>
      <c r="R1783" s="216" t="s">
        <v>342</v>
      </c>
      <c r="S1783" s="216"/>
      <c r="T1783" s="216"/>
    </row>
    <row r="1784" spans="1:20">
      <c r="A1784" s="216">
        <v>70344</v>
      </c>
      <c r="B1784" s="216">
        <v>3</v>
      </c>
      <c r="C1784" s="216" t="str">
        <f t="shared" si="54"/>
        <v>Rural areas / thinly-populated area</v>
      </c>
      <c r="D1784" s="216"/>
      <c r="E1784" s="216"/>
      <c r="F1784" s="216"/>
      <c r="L1784" s="216">
        <v>70344</v>
      </c>
      <c r="M1784" s="216">
        <v>310</v>
      </c>
      <c r="N1784" s="216" t="str">
        <f t="shared" si="55"/>
        <v>Rural area surrounding centres (central)</v>
      </c>
      <c r="O1784" s="216"/>
      <c r="P1784" s="216"/>
      <c r="Q1784" s="216" t="s">
        <v>341</v>
      </c>
      <c r="R1784" s="216" t="s">
        <v>342</v>
      </c>
      <c r="S1784" s="216">
        <v>1</v>
      </c>
      <c r="T1784" s="216"/>
    </row>
    <row r="1785" spans="1:20">
      <c r="A1785" s="216">
        <v>70345</v>
      </c>
      <c r="B1785" s="216">
        <v>3</v>
      </c>
      <c r="C1785" s="216" t="str">
        <f t="shared" si="54"/>
        <v>Rural areas / thinly-populated area</v>
      </c>
      <c r="D1785" s="216"/>
      <c r="E1785" s="216"/>
      <c r="F1785" s="216"/>
      <c r="L1785" s="216">
        <v>70345</v>
      </c>
      <c r="M1785" s="216">
        <v>310</v>
      </c>
      <c r="N1785" s="216" t="str">
        <f t="shared" si="55"/>
        <v>Rural area surrounding centres (central)</v>
      </c>
      <c r="O1785" s="216"/>
      <c r="P1785" s="216"/>
      <c r="Q1785" s="216" t="s">
        <v>341</v>
      </c>
      <c r="R1785" s="216" t="s">
        <v>342</v>
      </c>
      <c r="S1785" s="216"/>
      <c r="T1785" s="216"/>
    </row>
    <row r="1786" spans="1:20">
      <c r="A1786" s="216">
        <v>70346</v>
      </c>
      <c r="B1786" s="216">
        <v>2</v>
      </c>
      <c r="C1786" s="216" t="str">
        <f t="shared" si="54"/>
        <v>Towns and suburbs / intermediate density area</v>
      </c>
      <c r="D1786" s="216"/>
      <c r="E1786" s="216"/>
      <c r="F1786" s="216"/>
      <c r="L1786" s="216">
        <v>70346</v>
      </c>
      <c r="M1786" s="216">
        <v>101</v>
      </c>
      <c r="N1786" s="216" t="str">
        <f t="shared" si="55"/>
        <v>Urban centres (large)</v>
      </c>
      <c r="O1786" s="216" t="s">
        <v>341</v>
      </c>
      <c r="P1786" s="216" t="s">
        <v>342</v>
      </c>
      <c r="Q1786" s="216"/>
      <c r="R1786" s="216"/>
      <c r="S1786" s="216"/>
      <c r="T1786" s="216"/>
    </row>
    <row r="1787" spans="1:20">
      <c r="A1787" s="216">
        <v>70347</v>
      </c>
      <c r="B1787" s="216">
        <v>3</v>
      </c>
      <c r="C1787" s="216" t="str">
        <f t="shared" si="54"/>
        <v>Rural areas / thinly-populated area</v>
      </c>
      <c r="D1787" s="216"/>
      <c r="E1787" s="216"/>
      <c r="F1787" s="216"/>
      <c r="L1787" s="216">
        <v>70347</v>
      </c>
      <c r="M1787" s="216">
        <v>430</v>
      </c>
      <c r="N1787" s="216" t="str">
        <f t="shared" si="55"/>
        <v>Rural area (peripheral)</v>
      </c>
      <c r="O1787" s="216"/>
      <c r="P1787" s="216"/>
      <c r="Q1787" s="216"/>
      <c r="R1787" s="216"/>
      <c r="S1787" s="216">
        <v>1</v>
      </c>
      <c r="T1787" s="216"/>
    </row>
    <row r="1788" spans="1:20">
      <c r="A1788" s="216">
        <v>70348</v>
      </c>
      <c r="B1788" s="216">
        <v>3</v>
      </c>
      <c r="C1788" s="216" t="str">
        <f t="shared" si="54"/>
        <v>Rural areas / thinly-populated area</v>
      </c>
      <c r="D1788" s="216"/>
      <c r="E1788" s="216"/>
      <c r="F1788" s="216"/>
      <c r="L1788" s="216">
        <v>70348</v>
      </c>
      <c r="M1788" s="216">
        <v>410</v>
      </c>
      <c r="N1788" s="216" t="str">
        <f t="shared" si="55"/>
        <v>Rural area (central)</v>
      </c>
      <c r="O1788" s="216"/>
      <c r="P1788" s="216"/>
      <c r="Q1788" s="216"/>
      <c r="R1788" s="216"/>
      <c r="S1788" s="216">
        <v>1</v>
      </c>
      <c r="T1788" s="216"/>
    </row>
    <row r="1789" spans="1:20">
      <c r="A1789" s="216">
        <v>70349</v>
      </c>
      <c r="B1789" s="216">
        <v>3</v>
      </c>
      <c r="C1789" s="216" t="str">
        <f t="shared" si="54"/>
        <v>Rural areas / thinly-populated area</v>
      </c>
      <c r="D1789" s="216"/>
      <c r="E1789" s="216"/>
      <c r="F1789" s="216"/>
      <c r="L1789" s="216">
        <v>70349</v>
      </c>
      <c r="M1789" s="216">
        <v>330</v>
      </c>
      <c r="N1789" s="216" t="str">
        <f t="shared" si="55"/>
        <v>Rural area surrounding centres (peripheral)</v>
      </c>
      <c r="O1789" s="216"/>
      <c r="P1789" s="216"/>
      <c r="Q1789" s="216" t="s">
        <v>341</v>
      </c>
      <c r="R1789" s="216" t="s">
        <v>342</v>
      </c>
      <c r="S1789" s="216"/>
      <c r="T1789" s="216"/>
    </row>
    <row r="1790" spans="1:20">
      <c r="A1790" s="216">
        <v>70350</v>
      </c>
      <c r="B1790" s="216">
        <v>2</v>
      </c>
      <c r="C1790" s="216" t="str">
        <f t="shared" si="54"/>
        <v>Towns and suburbs / intermediate density area</v>
      </c>
      <c r="D1790" s="216"/>
      <c r="E1790" s="216"/>
      <c r="F1790" s="216"/>
      <c r="L1790" s="216">
        <v>70350</v>
      </c>
      <c r="M1790" s="216">
        <v>310</v>
      </c>
      <c r="N1790" s="216" t="str">
        <f t="shared" si="55"/>
        <v>Rural area surrounding centres (central)</v>
      </c>
      <c r="O1790" s="216"/>
      <c r="P1790" s="216"/>
      <c r="Q1790" s="216" t="s">
        <v>341</v>
      </c>
      <c r="R1790" s="216" t="s">
        <v>342</v>
      </c>
      <c r="S1790" s="216"/>
      <c r="T1790" s="216"/>
    </row>
    <row r="1791" spans="1:20">
      <c r="A1791" s="216">
        <v>70351</v>
      </c>
      <c r="B1791" s="216">
        <v>3</v>
      </c>
      <c r="C1791" s="216" t="str">
        <f t="shared" si="54"/>
        <v>Rural areas / thinly-populated area</v>
      </c>
      <c r="D1791" s="216"/>
      <c r="E1791" s="216"/>
      <c r="F1791" s="216"/>
      <c r="L1791" s="216">
        <v>70351</v>
      </c>
      <c r="M1791" s="216">
        <v>410</v>
      </c>
      <c r="N1791" s="216" t="str">
        <f t="shared" si="55"/>
        <v>Rural area (central)</v>
      </c>
      <c r="O1791" s="216"/>
      <c r="P1791" s="216"/>
      <c r="Q1791" s="216"/>
      <c r="R1791" s="216"/>
      <c r="S1791" s="216">
        <v>1</v>
      </c>
      <c r="T1791" s="216"/>
    </row>
    <row r="1792" spans="1:20">
      <c r="A1792" s="216">
        <v>70352</v>
      </c>
      <c r="B1792" s="216">
        <v>3</v>
      </c>
      <c r="C1792" s="216" t="str">
        <f t="shared" si="54"/>
        <v>Rural areas / thinly-populated area</v>
      </c>
      <c r="D1792" s="216"/>
      <c r="E1792" s="216"/>
      <c r="F1792" s="216"/>
      <c r="L1792" s="216">
        <v>70352</v>
      </c>
      <c r="M1792" s="216">
        <v>310</v>
      </c>
      <c r="N1792" s="216" t="str">
        <f t="shared" si="55"/>
        <v>Rural area surrounding centres (central)</v>
      </c>
      <c r="O1792" s="216"/>
      <c r="P1792" s="216"/>
      <c r="Q1792" s="216" t="s">
        <v>341</v>
      </c>
      <c r="R1792" s="216" t="s">
        <v>342</v>
      </c>
      <c r="S1792" s="216"/>
      <c r="T1792" s="216"/>
    </row>
    <row r="1793" spans="1:20">
      <c r="A1793" s="216">
        <v>70353</v>
      </c>
      <c r="B1793" s="216">
        <v>2</v>
      </c>
      <c r="C1793" s="216" t="str">
        <f t="shared" si="54"/>
        <v>Towns and suburbs / intermediate density area</v>
      </c>
      <c r="D1793" s="216"/>
      <c r="E1793" s="216"/>
      <c r="F1793" s="216"/>
      <c r="L1793" s="216">
        <v>70353</v>
      </c>
      <c r="M1793" s="216">
        <v>101</v>
      </c>
      <c r="N1793" s="216" t="str">
        <f t="shared" si="55"/>
        <v>Urban centres (large)</v>
      </c>
      <c r="O1793" s="216" t="s">
        <v>341</v>
      </c>
      <c r="P1793" s="216" t="s">
        <v>342</v>
      </c>
      <c r="Q1793" s="216"/>
      <c r="R1793" s="216"/>
      <c r="S1793" s="216"/>
      <c r="T1793" s="216"/>
    </row>
    <row r="1794" spans="1:20">
      <c r="A1794" s="216">
        <v>70354</v>
      </c>
      <c r="B1794" s="216">
        <v>2</v>
      </c>
      <c r="C1794" s="216" t="str">
        <f t="shared" si="54"/>
        <v>Towns and suburbs / intermediate density area</v>
      </c>
      <c r="D1794" s="216"/>
      <c r="E1794" s="216"/>
      <c r="F1794" s="216"/>
      <c r="L1794" s="216">
        <v>70354</v>
      </c>
      <c r="M1794" s="216">
        <v>101</v>
      </c>
      <c r="N1794" s="216" t="str">
        <f t="shared" si="55"/>
        <v>Urban centres (large)</v>
      </c>
      <c r="O1794" s="216" t="s">
        <v>341</v>
      </c>
      <c r="P1794" s="216" t="s">
        <v>342</v>
      </c>
      <c r="Q1794" s="216"/>
      <c r="R1794" s="216"/>
      <c r="S1794" s="216"/>
      <c r="T1794" s="216"/>
    </row>
    <row r="1795" spans="1:20">
      <c r="A1795" s="216">
        <v>70355</v>
      </c>
      <c r="B1795" s="216">
        <v>3</v>
      </c>
      <c r="C1795" s="216" t="str">
        <f t="shared" si="54"/>
        <v>Rural areas / thinly-populated area</v>
      </c>
      <c r="D1795" s="216"/>
      <c r="E1795" s="216"/>
      <c r="F1795" s="216"/>
      <c r="L1795" s="216">
        <v>70355</v>
      </c>
      <c r="M1795" s="216">
        <v>310</v>
      </c>
      <c r="N1795" s="216" t="str">
        <f t="shared" si="55"/>
        <v>Rural area surrounding centres (central)</v>
      </c>
      <c r="O1795" s="216"/>
      <c r="P1795" s="216"/>
      <c r="Q1795" s="216" t="s">
        <v>341</v>
      </c>
      <c r="R1795" s="216" t="s">
        <v>342</v>
      </c>
      <c r="S1795" s="216"/>
      <c r="T1795" s="216"/>
    </row>
    <row r="1796" spans="1:20">
      <c r="A1796" s="216">
        <v>70356</v>
      </c>
      <c r="B1796" s="216">
        <v>3</v>
      </c>
      <c r="C1796" s="216" t="str">
        <f t="shared" ref="C1796:C1859" si="56">VLOOKUP(B1796,$F$3:$G$5,2)</f>
        <v>Rural areas / thinly-populated area</v>
      </c>
      <c r="D1796" s="216"/>
      <c r="E1796" s="216"/>
      <c r="F1796" s="216"/>
      <c r="L1796" s="216">
        <v>70356</v>
      </c>
      <c r="M1796" s="216">
        <v>310</v>
      </c>
      <c r="N1796" s="216" t="str">
        <f t="shared" ref="N1796:N1859" si="57">VLOOKUP(M1796,$U$3:$V$13,2)</f>
        <v>Rural area surrounding centres (central)</v>
      </c>
      <c r="O1796" s="216"/>
      <c r="P1796" s="216"/>
      <c r="Q1796" s="216" t="s">
        <v>341</v>
      </c>
      <c r="R1796" s="216" t="s">
        <v>342</v>
      </c>
      <c r="S1796" s="216">
        <v>1</v>
      </c>
      <c r="T1796" s="216"/>
    </row>
    <row r="1797" spans="1:20">
      <c r="A1797" s="216">
        <v>70357</v>
      </c>
      <c r="B1797" s="216">
        <v>2</v>
      </c>
      <c r="C1797" s="216" t="str">
        <f t="shared" si="56"/>
        <v>Towns and suburbs / intermediate density area</v>
      </c>
      <c r="D1797" s="216"/>
      <c r="E1797" s="216"/>
      <c r="F1797" s="216"/>
      <c r="L1797" s="216">
        <v>70357</v>
      </c>
      <c r="M1797" s="216">
        <v>103</v>
      </c>
      <c r="N1797" s="216" t="str">
        <f t="shared" si="57"/>
        <v>Urban centres (small)</v>
      </c>
      <c r="O1797" s="216" t="s">
        <v>345</v>
      </c>
      <c r="P1797" s="216" t="s">
        <v>346</v>
      </c>
      <c r="Q1797" s="216"/>
      <c r="R1797" s="216"/>
      <c r="S1797" s="216"/>
      <c r="T1797" s="216"/>
    </row>
    <row r="1798" spans="1:20">
      <c r="A1798" s="216">
        <v>70358</v>
      </c>
      <c r="B1798" s="216">
        <v>2</v>
      </c>
      <c r="C1798" s="216" t="str">
        <f t="shared" si="56"/>
        <v>Towns and suburbs / intermediate density area</v>
      </c>
      <c r="D1798" s="216"/>
      <c r="E1798" s="216"/>
      <c r="F1798" s="216"/>
      <c r="L1798" s="216">
        <v>70358</v>
      </c>
      <c r="M1798" s="216">
        <v>101</v>
      </c>
      <c r="N1798" s="216" t="str">
        <f t="shared" si="57"/>
        <v>Urban centres (large)</v>
      </c>
      <c r="O1798" s="216" t="s">
        <v>341</v>
      </c>
      <c r="P1798" s="216" t="s">
        <v>342</v>
      </c>
      <c r="Q1798" s="216"/>
      <c r="R1798" s="216"/>
      <c r="S1798" s="216"/>
      <c r="T1798" s="216"/>
    </row>
    <row r="1799" spans="1:20">
      <c r="A1799" s="216">
        <v>70359</v>
      </c>
      <c r="B1799" s="216">
        <v>3</v>
      </c>
      <c r="C1799" s="216" t="str">
        <f t="shared" si="56"/>
        <v>Rural areas / thinly-populated area</v>
      </c>
      <c r="D1799" s="216"/>
      <c r="E1799" s="216"/>
      <c r="F1799" s="216"/>
      <c r="L1799" s="216">
        <v>70359</v>
      </c>
      <c r="M1799" s="216">
        <v>310</v>
      </c>
      <c r="N1799" s="216" t="str">
        <f t="shared" si="57"/>
        <v>Rural area surrounding centres (central)</v>
      </c>
      <c r="O1799" s="216"/>
      <c r="P1799" s="216"/>
      <c r="Q1799" s="216" t="s">
        <v>341</v>
      </c>
      <c r="R1799" s="216" t="s">
        <v>342</v>
      </c>
      <c r="S1799" s="216"/>
      <c r="T1799" s="216"/>
    </row>
    <row r="1800" spans="1:20">
      <c r="A1800" s="216">
        <v>70360</v>
      </c>
      <c r="B1800" s="216">
        <v>3</v>
      </c>
      <c r="C1800" s="216" t="str">
        <f t="shared" si="56"/>
        <v>Rural areas / thinly-populated area</v>
      </c>
      <c r="D1800" s="216"/>
      <c r="E1800" s="216"/>
      <c r="F1800" s="216"/>
      <c r="L1800" s="216">
        <v>70360</v>
      </c>
      <c r="M1800" s="216">
        <v>310</v>
      </c>
      <c r="N1800" s="216" t="str">
        <f t="shared" si="57"/>
        <v>Rural area surrounding centres (central)</v>
      </c>
      <c r="O1800" s="216"/>
      <c r="P1800" s="216"/>
      <c r="Q1800" s="216" t="s">
        <v>341</v>
      </c>
      <c r="R1800" s="216" t="s">
        <v>342</v>
      </c>
      <c r="S1800" s="216"/>
      <c r="T1800" s="216"/>
    </row>
    <row r="1801" spans="1:20">
      <c r="A1801" s="216">
        <v>70361</v>
      </c>
      <c r="B1801" s="216">
        <v>2</v>
      </c>
      <c r="C1801" s="216" t="str">
        <f t="shared" si="56"/>
        <v>Towns and suburbs / intermediate density area</v>
      </c>
      <c r="D1801" s="216"/>
      <c r="E1801" s="216"/>
      <c r="F1801" s="216"/>
      <c r="L1801" s="216">
        <v>70361</v>
      </c>
      <c r="M1801" s="216">
        <v>310</v>
      </c>
      <c r="N1801" s="216" t="str">
        <f t="shared" si="57"/>
        <v>Rural area surrounding centres (central)</v>
      </c>
      <c r="O1801" s="216"/>
      <c r="P1801" s="216"/>
      <c r="Q1801" s="216" t="s">
        <v>341</v>
      </c>
      <c r="R1801" s="216" t="s">
        <v>342</v>
      </c>
      <c r="S1801" s="216"/>
      <c r="T1801" s="216"/>
    </row>
    <row r="1802" spans="1:20">
      <c r="A1802" s="216">
        <v>70362</v>
      </c>
      <c r="B1802" s="216">
        <v>3</v>
      </c>
      <c r="C1802" s="216" t="str">
        <f t="shared" si="56"/>
        <v>Rural areas / thinly-populated area</v>
      </c>
      <c r="D1802" s="216"/>
      <c r="E1802" s="216"/>
      <c r="F1802" s="216"/>
      <c r="L1802" s="216">
        <v>70362</v>
      </c>
      <c r="M1802" s="216">
        <v>310</v>
      </c>
      <c r="N1802" s="216" t="str">
        <f t="shared" si="57"/>
        <v>Rural area surrounding centres (central)</v>
      </c>
      <c r="O1802" s="216"/>
      <c r="P1802" s="216"/>
      <c r="Q1802" s="216" t="s">
        <v>341</v>
      </c>
      <c r="R1802" s="216" t="s">
        <v>342</v>
      </c>
      <c r="S1802" s="216"/>
      <c r="T1802" s="216"/>
    </row>
    <row r="1803" spans="1:20">
      <c r="A1803" s="216">
        <v>70364</v>
      </c>
      <c r="B1803" s="216">
        <v>2</v>
      </c>
      <c r="C1803" s="216" t="str">
        <f t="shared" si="56"/>
        <v>Towns and suburbs / intermediate density area</v>
      </c>
      <c r="D1803" s="216"/>
      <c r="E1803" s="216"/>
      <c r="F1803" s="216"/>
      <c r="L1803" s="216">
        <v>70364</v>
      </c>
      <c r="M1803" s="216">
        <v>101</v>
      </c>
      <c r="N1803" s="216" t="str">
        <f t="shared" si="57"/>
        <v>Urban centres (large)</v>
      </c>
      <c r="O1803" s="216" t="s">
        <v>341</v>
      </c>
      <c r="P1803" s="216" t="s">
        <v>342</v>
      </c>
      <c r="Q1803" s="216"/>
      <c r="R1803" s="216"/>
      <c r="S1803" s="216"/>
      <c r="T1803" s="216"/>
    </row>
    <row r="1804" spans="1:20">
      <c r="A1804" s="216">
        <v>70365</v>
      </c>
      <c r="B1804" s="216">
        <v>2</v>
      </c>
      <c r="C1804" s="216" t="str">
        <f t="shared" si="56"/>
        <v>Towns and suburbs / intermediate density area</v>
      </c>
      <c r="D1804" s="216"/>
      <c r="E1804" s="216"/>
      <c r="F1804" s="216"/>
      <c r="L1804" s="216">
        <v>70365</v>
      </c>
      <c r="M1804" s="216">
        <v>101</v>
      </c>
      <c r="N1804" s="216" t="str">
        <f t="shared" si="57"/>
        <v>Urban centres (large)</v>
      </c>
      <c r="O1804" s="216" t="s">
        <v>341</v>
      </c>
      <c r="P1804" s="216" t="s">
        <v>342</v>
      </c>
      <c r="Q1804" s="216"/>
      <c r="R1804" s="216"/>
      <c r="S1804" s="216"/>
      <c r="T1804" s="216"/>
    </row>
    <row r="1805" spans="1:20">
      <c r="A1805" s="216">
        <v>70366</v>
      </c>
      <c r="B1805" s="216">
        <v>3</v>
      </c>
      <c r="C1805" s="216" t="str">
        <f t="shared" si="56"/>
        <v>Rural areas / thinly-populated area</v>
      </c>
      <c r="D1805" s="216"/>
      <c r="E1805" s="216"/>
      <c r="F1805" s="216"/>
      <c r="L1805" s="216">
        <v>70366</v>
      </c>
      <c r="M1805" s="216">
        <v>310</v>
      </c>
      <c r="N1805" s="216" t="str">
        <f t="shared" si="57"/>
        <v>Rural area surrounding centres (central)</v>
      </c>
      <c r="O1805" s="216"/>
      <c r="P1805" s="216"/>
      <c r="Q1805" s="216" t="s">
        <v>341</v>
      </c>
      <c r="R1805" s="216" t="s">
        <v>342</v>
      </c>
      <c r="S1805" s="216"/>
      <c r="T1805" s="216"/>
    </row>
    <row r="1806" spans="1:20">
      <c r="A1806" s="216">
        <v>70367</v>
      </c>
      <c r="B1806" s="216">
        <v>2</v>
      </c>
      <c r="C1806" s="216" t="str">
        <f t="shared" si="56"/>
        <v>Towns and suburbs / intermediate density area</v>
      </c>
      <c r="D1806" s="216"/>
      <c r="E1806" s="216"/>
      <c r="F1806" s="216"/>
      <c r="L1806" s="216">
        <v>70367</v>
      </c>
      <c r="M1806" s="216">
        <v>101</v>
      </c>
      <c r="N1806" s="216" t="str">
        <f t="shared" si="57"/>
        <v>Urban centres (large)</v>
      </c>
      <c r="O1806" s="216" t="s">
        <v>341</v>
      </c>
      <c r="P1806" s="216" t="s">
        <v>342</v>
      </c>
      <c r="Q1806" s="216"/>
      <c r="R1806" s="216"/>
      <c r="S1806" s="216"/>
      <c r="T1806" s="216"/>
    </row>
    <row r="1807" spans="1:20">
      <c r="A1807" s="216">
        <v>70368</v>
      </c>
      <c r="B1807" s="216">
        <v>3</v>
      </c>
      <c r="C1807" s="216" t="str">
        <f t="shared" si="56"/>
        <v>Rural areas / thinly-populated area</v>
      </c>
      <c r="D1807" s="216"/>
      <c r="E1807" s="216"/>
      <c r="F1807" s="216"/>
      <c r="L1807" s="216">
        <v>70368</v>
      </c>
      <c r="M1807" s="216">
        <v>410</v>
      </c>
      <c r="N1807" s="216" t="str">
        <f t="shared" si="57"/>
        <v>Rural area (central)</v>
      </c>
      <c r="O1807" s="216"/>
      <c r="P1807" s="216"/>
      <c r="Q1807" s="216"/>
      <c r="R1807" s="216"/>
      <c r="S1807" s="216"/>
      <c r="T1807" s="216"/>
    </row>
    <row r="1808" spans="1:20">
      <c r="A1808" s="216">
        <v>70369</v>
      </c>
      <c r="B1808" s="216">
        <v>2</v>
      </c>
      <c r="C1808" s="216" t="str">
        <f t="shared" si="56"/>
        <v>Towns and suburbs / intermediate density area</v>
      </c>
      <c r="D1808" s="216"/>
      <c r="E1808" s="216"/>
      <c r="F1808" s="216"/>
      <c r="L1808" s="216">
        <v>70369</v>
      </c>
      <c r="M1808" s="216">
        <v>310</v>
      </c>
      <c r="N1808" s="216" t="str">
        <f t="shared" si="57"/>
        <v>Rural area surrounding centres (central)</v>
      </c>
      <c r="O1808" s="216"/>
      <c r="P1808" s="216"/>
      <c r="Q1808" s="216" t="s">
        <v>341</v>
      </c>
      <c r="R1808" s="216" t="s">
        <v>342</v>
      </c>
      <c r="S1808" s="216"/>
      <c r="T1808" s="216"/>
    </row>
    <row r="1809" spans="1:20">
      <c r="A1809" s="216">
        <v>70370</v>
      </c>
      <c r="B1809" s="216">
        <v>3</v>
      </c>
      <c r="C1809" s="216" t="str">
        <f t="shared" si="56"/>
        <v>Rural areas / thinly-populated area</v>
      </c>
      <c r="D1809" s="216"/>
      <c r="E1809" s="216"/>
      <c r="F1809" s="216"/>
      <c r="L1809" s="216">
        <v>70370</v>
      </c>
      <c r="M1809" s="216">
        <v>310</v>
      </c>
      <c r="N1809" s="216" t="str">
        <f t="shared" si="57"/>
        <v>Rural area surrounding centres (central)</v>
      </c>
      <c r="O1809" s="216"/>
      <c r="P1809" s="216"/>
      <c r="Q1809" s="216" t="s">
        <v>341</v>
      </c>
      <c r="R1809" s="216" t="s">
        <v>342</v>
      </c>
      <c r="S1809" s="216"/>
      <c r="T1809" s="216"/>
    </row>
    <row r="1810" spans="1:20">
      <c r="A1810" s="216">
        <v>70401</v>
      </c>
      <c r="B1810" s="216">
        <v>3</v>
      </c>
      <c r="C1810" s="216" t="str">
        <f t="shared" si="56"/>
        <v>Rural areas / thinly-populated area</v>
      </c>
      <c r="D1810" s="216"/>
      <c r="E1810" s="216"/>
      <c r="F1810" s="216"/>
      <c r="L1810" s="216">
        <v>70401</v>
      </c>
      <c r="M1810" s="216">
        <v>420</v>
      </c>
      <c r="N1810" s="216" t="str">
        <f t="shared" si="57"/>
        <v>Rural area (intermdiate)</v>
      </c>
      <c r="O1810" s="216"/>
      <c r="P1810" s="216"/>
      <c r="Q1810" s="216"/>
      <c r="R1810" s="216"/>
      <c r="S1810" s="216">
        <v>1</v>
      </c>
      <c r="T1810" s="216"/>
    </row>
    <row r="1811" spans="1:20">
      <c r="A1811" s="216">
        <v>70402</v>
      </c>
      <c r="B1811" s="216">
        <v>3</v>
      </c>
      <c r="C1811" s="216" t="str">
        <f t="shared" si="56"/>
        <v>Rural areas / thinly-populated area</v>
      </c>
      <c r="D1811" s="216"/>
      <c r="E1811" s="216"/>
      <c r="F1811" s="216"/>
      <c r="L1811" s="216">
        <v>70402</v>
      </c>
      <c r="M1811" s="216">
        <v>410</v>
      </c>
      <c r="N1811" s="216" t="str">
        <f t="shared" si="57"/>
        <v>Rural area (central)</v>
      </c>
      <c r="O1811" s="216"/>
      <c r="P1811" s="216"/>
      <c r="Q1811" s="216"/>
      <c r="R1811" s="216"/>
      <c r="S1811" s="216">
        <v>1</v>
      </c>
      <c r="T1811" s="216"/>
    </row>
    <row r="1812" spans="1:20">
      <c r="A1812" s="216">
        <v>70403</v>
      </c>
      <c r="B1812" s="216">
        <v>3</v>
      </c>
      <c r="C1812" s="216" t="str">
        <f t="shared" si="56"/>
        <v>Rural areas / thinly-populated area</v>
      </c>
      <c r="D1812" s="216"/>
      <c r="E1812" s="216"/>
      <c r="F1812" s="216"/>
      <c r="L1812" s="216">
        <v>70403</v>
      </c>
      <c r="M1812" s="216">
        <v>420</v>
      </c>
      <c r="N1812" s="216" t="str">
        <f t="shared" si="57"/>
        <v>Rural area (intermdiate)</v>
      </c>
      <c r="O1812" s="216"/>
      <c r="P1812" s="216"/>
      <c r="Q1812" s="216"/>
      <c r="R1812" s="216"/>
      <c r="S1812" s="216">
        <v>1</v>
      </c>
      <c r="T1812" s="216"/>
    </row>
    <row r="1813" spans="1:20">
      <c r="A1813" s="216">
        <v>70404</v>
      </c>
      <c r="B1813" s="216">
        <v>3</v>
      </c>
      <c r="C1813" s="216" t="str">
        <f t="shared" si="56"/>
        <v>Rural areas / thinly-populated area</v>
      </c>
      <c r="D1813" s="216"/>
      <c r="E1813" s="216"/>
      <c r="F1813" s="216"/>
      <c r="L1813" s="216">
        <v>70404</v>
      </c>
      <c r="M1813" s="216">
        <v>410</v>
      </c>
      <c r="N1813" s="216" t="str">
        <f t="shared" si="57"/>
        <v>Rural area (central)</v>
      </c>
      <c r="O1813" s="216"/>
      <c r="P1813" s="216"/>
      <c r="Q1813" s="216"/>
      <c r="R1813" s="216"/>
      <c r="S1813" s="216">
        <v>1</v>
      </c>
      <c r="T1813" s="216"/>
    </row>
    <row r="1814" spans="1:20">
      <c r="A1814" s="216">
        <v>70405</v>
      </c>
      <c r="B1814" s="216">
        <v>3</v>
      </c>
      <c r="C1814" s="216" t="str">
        <f t="shared" si="56"/>
        <v>Rural areas / thinly-populated area</v>
      </c>
      <c r="D1814" s="216"/>
      <c r="E1814" s="216"/>
      <c r="F1814" s="216"/>
      <c r="L1814" s="216">
        <v>70405</v>
      </c>
      <c r="M1814" s="216">
        <v>410</v>
      </c>
      <c r="N1814" s="216" t="str">
        <f t="shared" si="57"/>
        <v>Rural area (central)</v>
      </c>
      <c r="O1814" s="216"/>
      <c r="P1814" s="216"/>
      <c r="Q1814" s="216"/>
      <c r="R1814" s="216"/>
      <c r="S1814" s="216">
        <v>1</v>
      </c>
      <c r="T1814" s="216"/>
    </row>
    <row r="1815" spans="1:20">
      <c r="A1815" s="216">
        <v>70406</v>
      </c>
      <c r="B1815" s="216">
        <v>3</v>
      </c>
      <c r="C1815" s="216" t="str">
        <f t="shared" si="56"/>
        <v>Rural areas / thinly-populated area</v>
      </c>
      <c r="D1815" s="216"/>
      <c r="E1815" s="216"/>
      <c r="F1815" s="216"/>
      <c r="L1815" s="216">
        <v>70406</v>
      </c>
      <c r="M1815" s="216">
        <v>410</v>
      </c>
      <c r="N1815" s="216" t="str">
        <f t="shared" si="57"/>
        <v>Rural area (central)</v>
      </c>
      <c r="O1815" s="216"/>
      <c r="P1815" s="216"/>
      <c r="Q1815" s="216"/>
      <c r="R1815" s="216"/>
      <c r="S1815" s="216">
        <v>1</v>
      </c>
      <c r="T1815" s="216"/>
    </row>
    <row r="1816" spans="1:20">
      <c r="A1816" s="216">
        <v>70407</v>
      </c>
      <c r="B1816" s="216">
        <v>3</v>
      </c>
      <c r="C1816" s="216" t="str">
        <f t="shared" si="56"/>
        <v>Rural areas / thinly-populated area</v>
      </c>
      <c r="D1816" s="216"/>
      <c r="E1816" s="216"/>
      <c r="F1816" s="216"/>
      <c r="L1816" s="216">
        <v>70407</v>
      </c>
      <c r="M1816" s="216">
        <v>410</v>
      </c>
      <c r="N1816" s="216" t="str">
        <f t="shared" si="57"/>
        <v>Rural area (central)</v>
      </c>
      <c r="O1816" s="216"/>
      <c r="P1816" s="216"/>
      <c r="Q1816" s="216"/>
      <c r="R1816" s="216"/>
      <c r="S1816" s="216">
        <v>1</v>
      </c>
      <c r="T1816" s="216"/>
    </row>
    <row r="1817" spans="1:20">
      <c r="A1817" s="216">
        <v>70408</v>
      </c>
      <c r="B1817" s="216">
        <v>3</v>
      </c>
      <c r="C1817" s="216" t="str">
        <f t="shared" si="56"/>
        <v>Rural areas / thinly-populated area</v>
      </c>
      <c r="D1817" s="216"/>
      <c r="E1817" s="216"/>
      <c r="F1817" s="216"/>
      <c r="L1817" s="216">
        <v>70408</v>
      </c>
      <c r="M1817" s="216">
        <v>420</v>
      </c>
      <c r="N1817" s="216" t="str">
        <f t="shared" si="57"/>
        <v>Rural area (intermdiate)</v>
      </c>
      <c r="O1817" s="216"/>
      <c r="P1817" s="216"/>
      <c r="Q1817" s="216"/>
      <c r="R1817" s="216"/>
      <c r="S1817" s="216">
        <v>1</v>
      </c>
      <c r="T1817" s="216"/>
    </row>
    <row r="1818" spans="1:20">
      <c r="A1818" s="216">
        <v>70409</v>
      </c>
      <c r="B1818" s="216">
        <v>3</v>
      </c>
      <c r="C1818" s="216" t="str">
        <f t="shared" si="56"/>
        <v>Rural areas / thinly-populated area</v>
      </c>
      <c r="D1818" s="216"/>
      <c r="E1818" s="216"/>
      <c r="F1818" s="216"/>
      <c r="L1818" s="216">
        <v>70409</v>
      </c>
      <c r="M1818" s="216">
        <v>410</v>
      </c>
      <c r="N1818" s="216" t="str">
        <f t="shared" si="57"/>
        <v>Rural area (central)</v>
      </c>
      <c r="O1818" s="216"/>
      <c r="P1818" s="216"/>
      <c r="Q1818" s="216"/>
      <c r="R1818" s="216"/>
      <c r="S1818" s="216">
        <v>1</v>
      </c>
      <c r="T1818" s="216"/>
    </row>
    <row r="1819" spans="1:20">
      <c r="A1819" s="216">
        <v>70410</v>
      </c>
      <c r="B1819" s="216">
        <v>3</v>
      </c>
      <c r="C1819" s="216" t="str">
        <f t="shared" si="56"/>
        <v>Rural areas / thinly-populated area</v>
      </c>
      <c r="D1819" s="216"/>
      <c r="E1819" s="216"/>
      <c r="F1819" s="216"/>
      <c r="L1819" s="216">
        <v>70410</v>
      </c>
      <c r="M1819" s="216">
        <v>420</v>
      </c>
      <c r="N1819" s="216" t="str">
        <f t="shared" si="57"/>
        <v>Rural area (intermdiate)</v>
      </c>
      <c r="O1819" s="216"/>
      <c r="P1819" s="216"/>
      <c r="Q1819" s="216"/>
      <c r="R1819" s="216"/>
      <c r="S1819" s="216">
        <v>1</v>
      </c>
      <c r="T1819" s="216"/>
    </row>
    <row r="1820" spans="1:20">
      <c r="A1820" s="216">
        <v>70411</v>
      </c>
      <c r="B1820" s="216">
        <v>2</v>
      </c>
      <c r="C1820" s="216" t="str">
        <f t="shared" si="56"/>
        <v>Towns and suburbs / intermediate density area</v>
      </c>
      <c r="D1820" s="216"/>
      <c r="E1820" s="216"/>
      <c r="F1820" s="216"/>
      <c r="L1820" s="216">
        <v>70411</v>
      </c>
      <c r="M1820" s="216">
        <v>220</v>
      </c>
      <c r="N1820" s="216" t="str">
        <f t="shared" si="57"/>
        <v>Regional centres  (intermediate)</v>
      </c>
      <c r="O1820" s="216" t="s">
        <v>347</v>
      </c>
      <c r="P1820" s="216" t="s">
        <v>348</v>
      </c>
      <c r="Q1820" s="216"/>
      <c r="R1820" s="216"/>
      <c r="S1820" s="216">
        <v>1</v>
      </c>
      <c r="T1820" s="216"/>
    </row>
    <row r="1821" spans="1:20">
      <c r="A1821" s="216">
        <v>70412</v>
      </c>
      <c r="B1821" s="216">
        <v>3</v>
      </c>
      <c r="C1821" s="216" t="str">
        <f t="shared" si="56"/>
        <v>Rural areas / thinly-populated area</v>
      </c>
      <c r="D1821" s="216"/>
      <c r="E1821" s="216"/>
      <c r="F1821" s="216"/>
      <c r="L1821" s="216">
        <v>70412</v>
      </c>
      <c r="M1821" s="216">
        <v>410</v>
      </c>
      <c r="N1821" s="216" t="str">
        <f t="shared" si="57"/>
        <v>Rural area (central)</v>
      </c>
      <c r="O1821" s="216"/>
      <c r="P1821" s="216"/>
      <c r="Q1821" s="216"/>
      <c r="R1821" s="216"/>
      <c r="S1821" s="216">
        <v>1</v>
      </c>
      <c r="T1821" s="216"/>
    </row>
    <row r="1822" spans="1:20">
      <c r="A1822" s="216">
        <v>70413</v>
      </c>
      <c r="B1822" s="216">
        <v>3</v>
      </c>
      <c r="C1822" s="216" t="str">
        <f t="shared" si="56"/>
        <v>Rural areas / thinly-populated area</v>
      </c>
      <c r="D1822" s="216"/>
      <c r="E1822" s="216"/>
      <c r="F1822" s="216"/>
      <c r="L1822" s="216">
        <v>70413</v>
      </c>
      <c r="M1822" s="216">
        <v>410</v>
      </c>
      <c r="N1822" s="216" t="str">
        <f t="shared" si="57"/>
        <v>Rural area (central)</v>
      </c>
      <c r="O1822" s="216"/>
      <c r="P1822" s="216"/>
      <c r="Q1822" s="216"/>
      <c r="R1822" s="216"/>
      <c r="S1822" s="216">
        <v>1</v>
      </c>
      <c r="T1822" s="216"/>
    </row>
    <row r="1823" spans="1:20">
      <c r="A1823" s="216">
        <v>70414</v>
      </c>
      <c r="B1823" s="216">
        <v>3</v>
      </c>
      <c r="C1823" s="216" t="str">
        <f t="shared" si="56"/>
        <v>Rural areas / thinly-populated area</v>
      </c>
      <c r="D1823" s="216"/>
      <c r="E1823" s="216"/>
      <c r="F1823" s="216"/>
      <c r="L1823" s="216">
        <v>70414</v>
      </c>
      <c r="M1823" s="216">
        <v>410</v>
      </c>
      <c r="N1823" s="216" t="str">
        <f t="shared" si="57"/>
        <v>Rural area (central)</v>
      </c>
      <c r="O1823" s="216"/>
      <c r="P1823" s="216"/>
      <c r="Q1823" s="216"/>
      <c r="R1823" s="216"/>
      <c r="S1823" s="216">
        <v>1</v>
      </c>
      <c r="T1823" s="216"/>
    </row>
    <row r="1824" spans="1:20">
      <c r="A1824" s="216">
        <v>70415</v>
      </c>
      <c r="B1824" s="216">
        <v>3</v>
      </c>
      <c r="C1824" s="216" t="str">
        <f t="shared" si="56"/>
        <v>Rural areas / thinly-populated area</v>
      </c>
      <c r="D1824" s="216"/>
      <c r="E1824" s="216"/>
      <c r="F1824" s="216"/>
      <c r="L1824" s="216">
        <v>70415</v>
      </c>
      <c r="M1824" s="216">
        <v>420</v>
      </c>
      <c r="N1824" s="216" t="str">
        <f t="shared" si="57"/>
        <v>Rural area (intermdiate)</v>
      </c>
      <c r="O1824" s="216"/>
      <c r="P1824" s="216"/>
      <c r="Q1824" s="216"/>
      <c r="R1824" s="216"/>
      <c r="S1824" s="216">
        <v>1</v>
      </c>
      <c r="T1824" s="216"/>
    </row>
    <row r="1825" spans="1:20">
      <c r="A1825" s="216">
        <v>70416</v>
      </c>
      <c r="B1825" s="216">
        <v>2</v>
      </c>
      <c r="C1825" s="216" t="str">
        <f t="shared" si="56"/>
        <v>Towns and suburbs / intermediate density area</v>
      </c>
      <c r="D1825" s="216"/>
      <c r="E1825" s="216"/>
      <c r="F1825" s="216"/>
      <c r="L1825" s="216">
        <v>70416</v>
      </c>
      <c r="M1825" s="216">
        <v>210</v>
      </c>
      <c r="N1825" s="216" t="str">
        <f t="shared" si="57"/>
        <v>Regional centres (central)</v>
      </c>
      <c r="O1825" s="216" t="s">
        <v>349</v>
      </c>
      <c r="P1825" s="216" t="s">
        <v>350</v>
      </c>
      <c r="Q1825" s="216"/>
      <c r="R1825" s="216"/>
      <c r="S1825" s="216">
        <v>1</v>
      </c>
      <c r="T1825" s="216"/>
    </row>
    <row r="1826" spans="1:20">
      <c r="A1826" s="216">
        <v>70417</v>
      </c>
      <c r="B1826" s="216">
        <v>3</v>
      </c>
      <c r="C1826" s="216" t="str">
        <f t="shared" si="56"/>
        <v>Rural areas / thinly-populated area</v>
      </c>
      <c r="D1826" s="216"/>
      <c r="E1826" s="216"/>
      <c r="F1826" s="216"/>
      <c r="L1826" s="216">
        <v>70417</v>
      </c>
      <c r="M1826" s="216">
        <v>420</v>
      </c>
      <c r="N1826" s="216" t="str">
        <f t="shared" si="57"/>
        <v>Rural area (intermdiate)</v>
      </c>
      <c r="O1826" s="216"/>
      <c r="P1826" s="216"/>
      <c r="Q1826" s="216"/>
      <c r="R1826" s="216"/>
      <c r="S1826" s="216">
        <v>1</v>
      </c>
      <c r="T1826" s="216"/>
    </row>
    <row r="1827" spans="1:20">
      <c r="A1827" s="216">
        <v>70418</v>
      </c>
      <c r="B1827" s="216">
        <v>3</v>
      </c>
      <c r="C1827" s="216" t="str">
        <f t="shared" si="56"/>
        <v>Rural areas / thinly-populated area</v>
      </c>
      <c r="D1827" s="216"/>
      <c r="E1827" s="216"/>
      <c r="F1827" s="216"/>
      <c r="L1827" s="216">
        <v>70418</v>
      </c>
      <c r="M1827" s="216">
        <v>420</v>
      </c>
      <c r="N1827" s="216" t="str">
        <f t="shared" si="57"/>
        <v>Rural area (intermdiate)</v>
      </c>
      <c r="O1827" s="216"/>
      <c r="P1827" s="216"/>
      <c r="Q1827" s="216"/>
      <c r="R1827" s="216"/>
      <c r="S1827" s="216"/>
      <c r="T1827" s="216"/>
    </row>
    <row r="1828" spans="1:20">
      <c r="A1828" s="216">
        <v>70419</v>
      </c>
      <c r="B1828" s="216">
        <v>3</v>
      </c>
      <c r="C1828" s="216" t="str">
        <f t="shared" si="56"/>
        <v>Rural areas / thinly-populated area</v>
      </c>
      <c r="D1828" s="216"/>
      <c r="E1828" s="216"/>
      <c r="F1828" s="216"/>
      <c r="L1828" s="216">
        <v>70419</v>
      </c>
      <c r="M1828" s="216">
        <v>420</v>
      </c>
      <c r="N1828" s="216" t="str">
        <f t="shared" si="57"/>
        <v>Rural area (intermdiate)</v>
      </c>
      <c r="O1828" s="216"/>
      <c r="P1828" s="216"/>
      <c r="Q1828" s="216"/>
      <c r="R1828" s="216"/>
      <c r="S1828" s="216">
        <v>1</v>
      </c>
      <c r="T1828" s="216"/>
    </row>
    <row r="1829" spans="1:20">
      <c r="A1829" s="216">
        <v>70420</v>
      </c>
      <c r="B1829" s="216">
        <v>3</v>
      </c>
      <c r="C1829" s="216" t="str">
        <f t="shared" si="56"/>
        <v>Rural areas / thinly-populated area</v>
      </c>
      <c r="D1829" s="216"/>
      <c r="E1829" s="216"/>
      <c r="F1829" s="216"/>
      <c r="L1829" s="216">
        <v>70420</v>
      </c>
      <c r="M1829" s="216">
        <v>410</v>
      </c>
      <c r="N1829" s="216" t="str">
        <f t="shared" si="57"/>
        <v>Rural area (central)</v>
      </c>
      <c r="O1829" s="216"/>
      <c r="P1829" s="216"/>
      <c r="Q1829" s="216"/>
      <c r="R1829" s="216"/>
      <c r="S1829" s="216">
        <v>1</v>
      </c>
      <c r="T1829" s="216"/>
    </row>
    <row r="1830" spans="1:20">
      <c r="A1830" s="216">
        <v>70501</v>
      </c>
      <c r="B1830" s="216">
        <v>3</v>
      </c>
      <c r="C1830" s="216" t="str">
        <f t="shared" si="56"/>
        <v>Rural areas / thinly-populated area</v>
      </c>
      <c r="D1830" s="216"/>
      <c r="E1830" s="216"/>
      <c r="F1830" s="216"/>
      <c r="L1830" s="216">
        <v>70501</v>
      </c>
      <c r="M1830" s="216">
        <v>410</v>
      </c>
      <c r="N1830" s="216" t="str">
        <f t="shared" si="57"/>
        <v>Rural area (central)</v>
      </c>
      <c r="O1830" s="216"/>
      <c r="P1830" s="216"/>
      <c r="Q1830" s="216"/>
      <c r="R1830" s="216"/>
      <c r="S1830" s="216">
        <v>1</v>
      </c>
      <c r="T1830" s="216"/>
    </row>
    <row r="1831" spans="1:20">
      <c r="A1831" s="216">
        <v>70502</v>
      </c>
      <c r="B1831" s="216">
        <v>2</v>
      </c>
      <c r="C1831" s="216" t="str">
        <f t="shared" si="56"/>
        <v>Towns and suburbs / intermediate density area</v>
      </c>
      <c r="D1831" s="216"/>
      <c r="E1831" s="216"/>
      <c r="F1831" s="216"/>
      <c r="L1831" s="216">
        <v>70502</v>
      </c>
      <c r="M1831" s="216">
        <v>103</v>
      </c>
      <c r="N1831" s="216" t="str">
        <f t="shared" si="57"/>
        <v>Urban centres (small)</v>
      </c>
      <c r="O1831" s="216" t="s">
        <v>351</v>
      </c>
      <c r="P1831" s="216" t="s">
        <v>352</v>
      </c>
      <c r="Q1831" s="216"/>
      <c r="R1831" s="216"/>
      <c r="S1831" s="216"/>
      <c r="T1831" s="216"/>
    </row>
    <row r="1832" spans="1:20">
      <c r="A1832" s="216">
        <v>70503</v>
      </c>
      <c r="B1832" s="216">
        <v>2</v>
      </c>
      <c r="C1832" s="216" t="str">
        <f t="shared" si="56"/>
        <v>Towns and suburbs / intermediate density area</v>
      </c>
      <c r="D1832" s="216"/>
      <c r="E1832" s="216"/>
      <c r="F1832" s="216"/>
      <c r="L1832" s="216">
        <v>70503</v>
      </c>
      <c r="M1832" s="216">
        <v>103</v>
      </c>
      <c r="N1832" s="216" t="str">
        <f t="shared" si="57"/>
        <v>Urban centres (small)</v>
      </c>
      <c r="O1832" s="216" t="s">
        <v>351</v>
      </c>
      <c r="P1832" s="216" t="s">
        <v>352</v>
      </c>
      <c r="Q1832" s="216"/>
      <c r="R1832" s="216"/>
      <c r="S1832" s="216">
        <v>1</v>
      </c>
      <c r="T1832" s="216"/>
    </row>
    <row r="1833" spans="1:20">
      <c r="A1833" s="216">
        <v>70504</v>
      </c>
      <c r="B1833" s="216">
        <v>3</v>
      </c>
      <c r="C1833" s="216" t="str">
        <f t="shared" si="56"/>
        <v>Rural areas / thinly-populated area</v>
      </c>
      <c r="D1833" s="216"/>
      <c r="E1833" s="216"/>
      <c r="F1833" s="216"/>
      <c r="L1833" s="216">
        <v>70504</v>
      </c>
      <c r="M1833" s="216">
        <v>410</v>
      </c>
      <c r="N1833" s="216" t="str">
        <f t="shared" si="57"/>
        <v>Rural area (central)</v>
      </c>
      <c r="O1833" s="216"/>
      <c r="P1833" s="216"/>
      <c r="Q1833" s="216"/>
      <c r="R1833" s="216"/>
      <c r="S1833" s="216"/>
      <c r="T1833" s="216"/>
    </row>
    <row r="1834" spans="1:20">
      <c r="A1834" s="216">
        <v>70505</v>
      </c>
      <c r="B1834" s="216">
        <v>3</v>
      </c>
      <c r="C1834" s="216" t="str">
        <f t="shared" si="56"/>
        <v>Rural areas / thinly-populated area</v>
      </c>
      <c r="D1834" s="216"/>
      <c r="E1834" s="216"/>
      <c r="F1834" s="216"/>
      <c r="L1834" s="216">
        <v>70505</v>
      </c>
      <c r="M1834" s="216">
        <v>410</v>
      </c>
      <c r="N1834" s="216" t="str">
        <f t="shared" si="57"/>
        <v>Rural area (central)</v>
      </c>
      <c r="O1834" s="216"/>
      <c r="P1834" s="216"/>
      <c r="Q1834" s="216"/>
      <c r="R1834" s="216"/>
      <c r="S1834" s="216"/>
      <c r="T1834" s="216"/>
    </row>
    <row r="1835" spans="1:20">
      <c r="A1835" s="216">
        <v>70506</v>
      </c>
      <c r="B1835" s="216">
        <v>2</v>
      </c>
      <c r="C1835" s="216" t="str">
        <f t="shared" si="56"/>
        <v>Towns and suburbs / intermediate density area</v>
      </c>
      <c r="D1835" s="216"/>
      <c r="E1835" s="216"/>
      <c r="F1835" s="216"/>
      <c r="L1835" s="216">
        <v>70506</v>
      </c>
      <c r="M1835" s="216">
        <v>410</v>
      </c>
      <c r="N1835" s="216" t="str">
        <f t="shared" si="57"/>
        <v>Rural area (central)</v>
      </c>
      <c r="O1835" s="216"/>
      <c r="P1835" s="216"/>
      <c r="Q1835" s="216"/>
      <c r="R1835" s="216"/>
      <c r="S1835" s="216"/>
      <c r="T1835" s="216"/>
    </row>
    <row r="1836" spans="1:20">
      <c r="A1836" s="216">
        <v>70508</v>
      </c>
      <c r="B1836" s="216">
        <v>2</v>
      </c>
      <c r="C1836" s="216" t="str">
        <f t="shared" si="56"/>
        <v>Towns and suburbs / intermediate density area</v>
      </c>
      <c r="D1836" s="216"/>
      <c r="E1836" s="216"/>
      <c r="F1836" s="216"/>
      <c r="L1836" s="216">
        <v>70508</v>
      </c>
      <c r="M1836" s="216">
        <v>410</v>
      </c>
      <c r="N1836" s="216" t="str">
        <f t="shared" si="57"/>
        <v>Rural area (central)</v>
      </c>
      <c r="O1836" s="216"/>
      <c r="P1836" s="216"/>
      <c r="Q1836" s="216"/>
      <c r="R1836" s="216"/>
      <c r="S1836" s="216"/>
      <c r="T1836" s="216"/>
    </row>
    <row r="1837" spans="1:20">
      <c r="A1837" s="216">
        <v>70509</v>
      </c>
      <c r="B1837" s="216">
        <v>3</v>
      </c>
      <c r="C1837" s="216" t="str">
        <f t="shared" si="56"/>
        <v>Rural areas / thinly-populated area</v>
      </c>
      <c r="D1837" s="216"/>
      <c r="E1837" s="216"/>
      <c r="F1837" s="216"/>
      <c r="L1837" s="216">
        <v>70509</v>
      </c>
      <c r="M1837" s="216">
        <v>410</v>
      </c>
      <c r="N1837" s="216" t="str">
        <f t="shared" si="57"/>
        <v>Rural area (central)</v>
      </c>
      <c r="O1837" s="216"/>
      <c r="P1837" s="216"/>
      <c r="Q1837" s="216"/>
      <c r="R1837" s="216"/>
      <c r="S1837" s="216">
        <v>1</v>
      </c>
      <c r="T1837" s="216"/>
    </row>
    <row r="1838" spans="1:20">
      <c r="A1838" s="216">
        <v>70510</v>
      </c>
      <c r="B1838" s="216">
        <v>3</v>
      </c>
      <c r="C1838" s="216" t="str">
        <f t="shared" si="56"/>
        <v>Rural areas / thinly-populated area</v>
      </c>
      <c r="D1838" s="216"/>
      <c r="E1838" s="216"/>
      <c r="F1838" s="216"/>
      <c r="L1838" s="216">
        <v>70510</v>
      </c>
      <c r="M1838" s="216">
        <v>410</v>
      </c>
      <c r="N1838" s="216" t="str">
        <f t="shared" si="57"/>
        <v>Rural area (central)</v>
      </c>
      <c r="O1838" s="216"/>
      <c r="P1838" s="216"/>
      <c r="Q1838" s="216"/>
      <c r="R1838" s="216"/>
      <c r="S1838" s="216"/>
      <c r="T1838" s="216"/>
    </row>
    <row r="1839" spans="1:20">
      <c r="A1839" s="216">
        <v>70511</v>
      </c>
      <c r="B1839" s="216">
        <v>2</v>
      </c>
      <c r="C1839" s="216" t="str">
        <f t="shared" si="56"/>
        <v>Towns and suburbs / intermediate density area</v>
      </c>
      <c r="D1839" s="216"/>
      <c r="E1839" s="216"/>
      <c r="F1839" s="216"/>
      <c r="L1839" s="216">
        <v>70511</v>
      </c>
      <c r="M1839" s="216">
        <v>103</v>
      </c>
      <c r="N1839" s="216" t="str">
        <f t="shared" si="57"/>
        <v>Urban centres (small)</v>
      </c>
      <c r="O1839" s="216" t="s">
        <v>351</v>
      </c>
      <c r="P1839" s="216" t="s">
        <v>352</v>
      </c>
      <c r="Q1839" s="216"/>
      <c r="R1839" s="216"/>
      <c r="S1839" s="216"/>
      <c r="T1839" s="216"/>
    </row>
    <row r="1840" spans="1:20">
      <c r="A1840" s="216">
        <v>70512</v>
      </c>
      <c r="B1840" s="216">
        <v>2</v>
      </c>
      <c r="C1840" s="216" t="str">
        <f t="shared" si="56"/>
        <v>Towns and suburbs / intermediate density area</v>
      </c>
      <c r="D1840" s="216"/>
      <c r="E1840" s="216"/>
      <c r="F1840" s="216"/>
      <c r="L1840" s="216">
        <v>70512</v>
      </c>
      <c r="M1840" s="216">
        <v>410</v>
      </c>
      <c r="N1840" s="216" t="str">
        <f t="shared" si="57"/>
        <v>Rural area (central)</v>
      </c>
      <c r="O1840" s="216"/>
      <c r="P1840" s="216"/>
      <c r="Q1840" s="216"/>
      <c r="R1840" s="216"/>
      <c r="S1840" s="216">
        <v>1</v>
      </c>
      <c r="T1840" s="216"/>
    </row>
    <row r="1841" spans="1:20">
      <c r="A1841" s="216">
        <v>70513</v>
      </c>
      <c r="B1841" s="216">
        <v>2</v>
      </c>
      <c r="C1841" s="216" t="str">
        <f t="shared" si="56"/>
        <v>Towns and suburbs / intermediate density area</v>
      </c>
      <c r="D1841" s="216"/>
      <c r="E1841" s="216"/>
      <c r="F1841" s="216"/>
      <c r="L1841" s="216">
        <v>70513</v>
      </c>
      <c r="M1841" s="216">
        <v>103</v>
      </c>
      <c r="N1841" s="216" t="str">
        <f t="shared" si="57"/>
        <v>Urban centres (small)</v>
      </c>
      <c r="O1841" s="216" t="s">
        <v>353</v>
      </c>
      <c r="P1841" s="216" t="s">
        <v>354</v>
      </c>
      <c r="Q1841" s="216"/>
      <c r="R1841" s="216"/>
      <c r="S1841" s="216"/>
      <c r="T1841" s="216"/>
    </row>
    <row r="1842" spans="1:20">
      <c r="A1842" s="216">
        <v>70514</v>
      </c>
      <c r="B1842" s="216">
        <v>2</v>
      </c>
      <c r="C1842" s="216" t="str">
        <f t="shared" si="56"/>
        <v>Towns and suburbs / intermediate density area</v>
      </c>
      <c r="D1842" s="216"/>
      <c r="E1842" s="216"/>
      <c r="F1842" s="216"/>
      <c r="L1842" s="216">
        <v>70514</v>
      </c>
      <c r="M1842" s="216">
        <v>410</v>
      </c>
      <c r="N1842" s="216" t="str">
        <f t="shared" si="57"/>
        <v>Rural area (central)</v>
      </c>
      <c r="O1842" s="216"/>
      <c r="P1842" s="216"/>
      <c r="Q1842" s="216"/>
      <c r="R1842" s="216"/>
      <c r="S1842" s="216"/>
      <c r="T1842" s="216"/>
    </row>
    <row r="1843" spans="1:20">
      <c r="A1843" s="216">
        <v>70515</v>
      </c>
      <c r="B1843" s="216">
        <v>3</v>
      </c>
      <c r="C1843" s="216" t="str">
        <f t="shared" si="56"/>
        <v>Rural areas / thinly-populated area</v>
      </c>
      <c r="D1843" s="216"/>
      <c r="E1843" s="216"/>
      <c r="F1843" s="216"/>
      <c r="L1843" s="216">
        <v>70515</v>
      </c>
      <c r="M1843" s="216">
        <v>410</v>
      </c>
      <c r="N1843" s="216" t="str">
        <f t="shared" si="57"/>
        <v>Rural area (central)</v>
      </c>
      <c r="O1843" s="216"/>
      <c r="P1843" s="216"/>
      <c r="Q1843" s="216"/>
      <c r="R1843" s="216"/>
      <c r="S1843" s="216"/>
      <c r="T1843" s="216"/>
    </row>
    <row r="1844" spans="1:20">
      <c r="A1844" s="216">
        <v>70516</v>
      </c>
      <c r="B1844" s="216">
        <v>3</v>
      </c>
      <c r="C1844" s="216" t="str">
        <f t="shared" si="56"/>
        <v>Rural areas / thinly-populated area</v>
      </c>
      <c r="D1844" s="216"/>
      <c r="E1844" s="216"/>
      <c r="F1844" s="216"/>
      <c r="L1844" s="216">
        <v>70516</v>
      </c>
      <c r="M1844" s="216">
        <v>410</v>
      </c>
      <c r="N1844" s="216" t="str">
        <f t="shared" si="57"/>
        <v>Rural area (central)</v>
      </c>
      <c r="O1844" s="216"/>
      <c r="P1844" s="216"/>
      <c r="Q1844" s="216"/>
      <c r="R1844" s="216"/>
      <c r="S1844" s="216"/>
      <c r="T1844" s="216"/>
    </row>
    <row r="1845" spans="1:20">
      <c r="A1845" s="216">
        <v>70517</v>
      </c>
      <c r="B1845" s="216">
        <v>3</v>
      </c>
      <c r="C1845" s="216" t="str">
        <f t="shared" si="56"/>
        <v>Rural areas / thinly-populated area</v>
      </c>
      <c r="D1845" s="216"/>
      <c r="E1845" s="216"/>
      <c r="F1845" s="216"/>
      <c r="L1845" s="216">
        <v>70517</v>
      </c>
      <c r="M1845" s="216">
        <v>410</v>
      </c>
      <c r="N1845" s="216" t="str">
        <f t="shared" si="57"/>
        <v>Rural area (central)</v>
      </c>
      <c r="O1845" s="216"/>
      <c r="P1845" s="216"/>
      <c r="Q1845" s="216"/>
      <c r="R1845" s="216"/>
      <c r="S1845" s="216"/>
      <c r="T1845" s="216"/>
    </row>
    <row r="1846" spans="1:20">
      <c r="A1846" s="216">
        <v>70518</v>
      </c>
      <c r="B1846" s="216">
        <v>2</v>
      </c>
      <c r="C1846" s="216" t="str">
        <f t="shared" si="56"/>
        <v>Towns and suburbs / intermediate density area</v>
      </c>
      <c r="D1846" s="216"/>
      <c r="E1846" s="216"/>
      <c r="F1846" s="216"/>
      <c r="L1846" s="216">
        <v>70518</v>
      </c>
      <c r="M1846" s="216">
        <v>410</v>
      </c>
      <c r="N1846" s="216" t="str">
        <f t="shared" si="57"/>
        <v>Rural area (central)</v>
      </c>
      <c r="O1846" s="216"/>
      <c r="P1846" s="216"/>
      <c r="Q1846" s="216"/>
      <c r="R1846" s="216"/>
      <c r="S1846" s="216"/>
      <c r="T1846" s="216"/>
    </row>
    <row r="1847" spans="1:20">
      <c r="A1847" s="216">
        <v>70519</v>
      </c>
      <c r="B1847" s="216">
        <v>3</v>
      </c>
      <c r="C1847" s="216" t="str">
        <f t="shared" si="56"/>
        <v>Rural areas / thinly-populated area</v>
      </c>
      <c r="D1847" s="216"/>
      <c r="E1847" s="216"/>
      <c r="F1847" s="216"/>
      <c r="L1847" s="216">
        <v>70519</v>
      </c>
      <c r="M1847" s="216">
        <v>410</v>
      </c>
      <c r="N1847" s="216" t="str">
        <f t="shared" si="57"/>
        <v>Rural area (central)</v>
      </c>
      <c r="O1847" s="216"/>
      <c r="P1847" s="216"/>
      <c r="Q1847" s="216"/>
      <c r="R1847" s="216"/>
      <c r="S1847" s="216"/>
      <c r="T1847" s="216"/>
    </row>
    <row r="1848" spans="1:20">
      <c r="A1848" s="216">
        <v>70520</v>
      </c>
      <c r="B1848" s="216">
        <v>2</v>
      </c>
      <c r="C1848" s="216" t="str">
        <f t="shared" si="56"/>
        <v>Towns and suburbs / intermediate density area</v>
      </c>
      <c r="D1848" s="216"/>
      <c r="E1848" s="216"/>
      <c r="F1848" s="216"/>
      <c r="L1848" s="216">
        <v>70520</v>
      </c>
      <c r="M1848" s="216">
        <v>410</v>
      </c>
      <c r="N1848" s="216" t="str">
        <f t="shared" si="57"/>
        <v>Rural area (central)</v>
      </c>
      <c r="O1848" s="216"/>
      <c r="P1848" s="216"/>
      <c r="Q1848" s="216"/>
      <c r="R1848" s="216"/>
      <c r="S1848" s="216"/>
      <c r="T1848" s="216"/>
    </row>
    <row r="1849" spans="1:20">
      <c r="A1849" s="216">
        <v>70521</v>
      </c>
      <c r="B1849" s="216">
        <v>2</v>
      </c>
      <c r="C1849" s="216" t="str">
        <f t="shared" si="56"/>
        <v>Towns and suburbs / intermediate density area</v>
      </c>
      <c r="D1849" s="216"/>
      <c r="E1849" s="216"/>
      <c r="F1849" s="216"/>
      <c r="L1849" s="216">
        <v>70521</v>
      </c>
      <c r="M1849" s="216">
        <v>410</v>
      </c>
      <c r="N1849" s="216" t="str">
        <f t="shared" si="57"/>
        <v>Rural area (central)</v>
      </c>
      <c r="O1849" s="216"/>
      <c r="P1849" s="216"/>
      <c r="Q1849" s="216"/>
      <c r="R1849" s="216"/>
      <c r="S1849" s="216"/>
      <c r="T1849" s="216"/>
    </row>
    <row r="1850" spans="1:20">
      <c r="A1850" s="216">
        <v>70522</v>
      </c>
      <c r="B1850" s="216">
        <v>2</v>
      </c>
      <c r="C1850" s="216" t="str">
        <f t="shared" si="56"/>
        <v>Towns and suburbs / intermediate density area</v>
      </c>
      <c r="D1850" s="216"/>
      <c r="E1850" s="216"/>
      <c r="F1850" s="216"/>
      <c r="L1850" s="216">
        <v>70522</v>
      </c>
      <c r="M1850" s="216">
        <v>410</v>
      </c>
      <c r="N1850" s="216" t="str">
        <f t="shared" si="57"/>
        <v>Rural area (central)</v>
      </c>
      <c r="O1850" s="216"/>
      <c r="P1850" s="216"/>
      <c r="Q1850" s="216"/>
      <c r="R1850" s="216"/>
      <c r="S1850" s="216">
        <v>1</v>
      </c>
      <c r="T1850" s="216"/>
    </row>
    <row r="1851" spans="1:20">
      <c r="A1851" s="216">
        <v>70523</v>
      </c>
      <c r="B1851" s="216">
        <v>3</v>
      </c>
      <c r="C1851" s="216" t="str">
        <f t="shared" si="56"/>
        <v>Rural areas / thinly-populated area</v>
      </c>
      <c r="D1851" s="216"/>
      <c r="E1851" s="216"/>
      <c r="F1851" s="216"/>
      <c r="L1851" s="216">
        <v>70523</v>
      </c>
      <c r="M1851" s="216">
        <v>410</v>
      </c>
      <c r="N1851" s="216" t="str">
        <f t="shared" si="57"/>
        <v>Rural area (central)</v>
      </c>
      <c r="O1851" s="216"/>
      <c r="P1851" s="216"/>
      <c r="Q1851" s="216"/>
      <c r="R1851" s="216"/>
      <c r="S1851" s="216"/>
      <c r="T1851" s="216"/>
    </row>
    <row r="1852" spans="1:20">
      <c r="A1852" s="216">
        <v>70524</v>
      </c>
      <c r="B1852" s="216">
        <v>3</v>
      </c>
      <c r="C1852" s="216" t="str">
        <f t="shared" si="56"/>
        <v>Rural areas / thinly-populated area</v>
      </c>
      <c r="D1852" s="216"/>
      <c r="E1852" s="216"/>
      <c r="F1852" s="216"/>
      <c r="L1852" s="216">
        <v>70524</v>
      </c>
      <c r="M1852" s="216">
        <v>410</v>
      </c>
      <c r="N1852" s="216" t="str">
        <f t="shared" si="57"/>
        <v>Rural area (central)</v>
      </c>
      <c r="O1852" s="216"/>
      <c r="P1852" s="216"/>
      <c r="Q1852" s="216"/>
      <c r="R1852" s="216"/>
      <c r="S1852" s="216">
        <v>1</v>
      </c>
      <c r="T1852" s="216"/>
    </row>
    <row r="1853" spans="1:20">
      <c r="A1853" s="216">
        <v>70525</v>
      </c>
      <c r="B1853" s="216">
        <v>3</v>
      </c>
      <c r="C1853" s="216" t="str">
        <f t="shared" si="56"/>
        <v>Rural areas / thinly-populated area</v>
      </c>
      <c r="D1853" s="216"/>
      <c r="E1853" s="216"/>
      <c r="F1853" s="216"/>
      <c r="L1853" s="216">
        <v>70525</v>
      </c>
      <c r="M1853" s="216">
        <v>410</v>
      </c>
      <c r="N1853" s="216" t="str">
        <f t="shared" si="57"/>
        <v>Rural area (central)</v>
      </c>
      <c r="O1853" s="216"/>
      <c r="P1853" s="216"/>
      <c r="Q1853" s="216"/>
      <c r="R1853" s="216"/>
      <c r="S1853" s="216"/>
      <c r="T1853" s="216"/>
    </row>
    <row r="1854" spans="1:20">
      <c r="A1854" s="216">
        <v>70526</v>
      </c>
      <c r="B1854" s="216">
        <v>3</v>
      </c>
      <c r="C1854" s="216" t="str">
        <f t="shared" si="56"/>
        <v>Rural areas / thinly-populated area</v>
      </c>
      <c r="D1854" s="216"/>
      <c r="E1854" s="216"/>
      <c r="F1854" s="216"/>
      <c r="L1854" s="216">
        <v>70526</v>
      </c>
      <c r="M1854" s="216">
        <v>410</v>
      </c>
      <c r="N1854" s="216" t="str">
        <f t="shared" si="57"/>
        <v>Rural area (central)</v>
      </c>
      <c r="O1854" s="216"/>
      <c r="P1854" s="216"/>
      <c r="Q1854" s="216"/>
      <c r="R1854" s="216"/>
      <c r="S1854" s="216">
        <v>1</v>
      </c>
      <c r="T1854" s="216"/>
    </row>
    <row r="1855" spans="1:20">
      <c r="A1855" s="216">
        <v>70527</v>
      </c>
      <c r="B1855" s="216">
        <v>3</v>
      </c>
      <c r="C1855" s="216" t="str">
        <f t="shared" si="56"/>
        <v>Rural areas / thinly-populated area</v>
      </c>
      <c r="D1855" s="216"/>
      <c r="E1855" s="216"/>
      <c r="F1855" s="216"/>
      <c r="L1855" s="216">
        <v>70527</v>
      </c>
      <c r="M1855" s="216">
        <v>410</v>
      </c>
      <c r="N1855" s="216" t="str">
        <f t="shared" si="57"/>
        <v>Rural area (central)</v>
      </c>
      <c r="O1855" s="216"/>
      <c r="P1855" s="216"/>
      <c r="Q1855" s="216"/>
      <c r="R1855" s="216"/>
      <c r="S1855" s="216">
        <v>1</v>
      </c>
      <c r="T1855" s="216"/>
    </row>
    <row r="1856" spans="1:20">
      <c r="A1856" s="216">
        <v>70528</v>
      </c>
      <c r="B1856" s="216">
        <v>3</v>
      </c>
      <c r="C1856" s="216" t="str">
        <f t="shared" si="56"/>
        <v>Rural areas / thinly-populated area</v>
      </c>
      <c r="D1856" s="216"/>
      <c r="E1856" s="216"/>
      <c r="F1856" s="216"/>
      <c r="L1856" s="216">
        <v>70528</v>
      </c>
      <c r="M1856" s="216">
        <v>410</v>
      </c>
      <c r="N1856" s="216" t="str">
        <f t="shared" si="57"/>
        <v>Rural area (central)</v>
      </c>
      <c r="O1856" s="216"/>
      <c r="P1856" s="216"/>
      <c r="Q1856" s="216"/>
      <c r="R1856" s="216"/>
      <c r="S1856" s="216"/>
      <c r="T1856" s="216"/>
    </row>
    <row r="1857" spans="1:20">
      <c r="A1857" s="216">
        <v>70529</v>
      </c>
      <c r="B1857" s="216">
        <v>3</v>
      </c>
      <c r="C1857" s="216" t="str">
        <f t="shared" si="56"/>
        <v>Rural areas / thinly-populated area</v>
      </c>
      <c r="D1857" s="216"/>
      <c r="E1857" s="216"/>
      <c r="F1857" s="216"/>
      <c r="L1857" s="216">
        <v>70529</v>
      </c>
      <c r="M1857" s="216">
        <v>410</v>
      </c>
      <c r="N1857" s="216" t="str">
        <f t="shared" si="57"/>
        <v>Rural area (central)</v>
      </c>
      <c r="O1857" s="216"/>
      <c r="P1857" s="216"/>
      <c r="Q1857" s="216"/>
      <c r="R1857" s="216"/>
      <c r="S1857" s="216">
        <v>1</v>
      </c>
      <c r="T1857" s="216"/>
    </row>
    <row r="1858" spans="1:20">
      <c r="A1858" s="216">
        <v>70530</v>
      </c>
      <c r="B1858" s="216">
        <v>3</v>
      </c>
      <c r="C1858" s="216" t="str">
        <f t="shared" si="56"/>
        <v>Rural areas / thinly-populated area</v>
      </c>
      <c r="D1858" s="216"/>
      <c r="E1858" s="216"/>
      <c r="F1858" s="216"/>
      <c r="L1858" s="216">
        <v>70530</v>
      </c>
      <c r="M1858" s="216">
        <v>410</v>
      </c>
      <c r="N1858" s="216" t="str">
        <f t="shared" si="57"/>
        <v>Rural area (central)</v>
      </c>
      <c r="O1858" s="216"/>
      <c r="P1858" s="216"/>
      <c r="Q1858" s="216"/>
      <c r="R1858" s="216"/>
      <c r="S1858" s="216">
        <v>1</v>
      </c>
      <c r="T1858" s="216"/>
    </row>
    <row r="1859" spans="1:20">
      <c r="A1859" s="216">
        <v>70531</v>
      </c>
      <c r="B1859" s="216">
        <v>2</v>
      </c>
      <c r="C1859" s="216" t="str">
        <f t="shared" si="56"/>
        <v>Towns and suburbs / intermediate density area</v>
      </c>
      <c r="D1859" s="216"/>
      <c r="E1859" s="216"/>
      <c r="F1859" s="216"/>
      <c r="L1859" s="216">
        <v>70531</v>
      </c>
      <c r="M1859" s="216">
        <v>103</v>
      </c>
      <c r="N1859" s="216" t="str">
        <f t="shared" si="57"/>
        <v>Urban centres (small)</v>
      </c>
      <c r="O1859" s="216" t="s">
        <v>351</v>
      </c>
      <c r="P1859" s="216" t="s">
        <v>352</v>
      </c>
      <c r="Q1859" s="216"/>
      <c r="R1859" s="216"/>
      <c r="S1859" s="216"/>
      <c r="T1859" s="216"/>
    </row>
    <row r="1860" spans="1:20">
      <c r="A1860" s="216">
        <v>70601</v>
      </c>
      <c r="B1860" s="216">
        <v>3</v>
      </c>
      <c r="C1860" s="216" t="str">
        <f t="shared" ref="C1860:C1923" si="58">VLOOKUP(B1860,$F$3:$G$5,2)</f>
        <v>Rural areas / thinly-populated area</v>
      </c>
      <c r="D1860" s="216"/>
      <c r="E1860" s="216"/>
      <c r="F1860" s="216"/>
      <c r="L1860" s="216">
        <v>70601</v>
      </c>
      <c r="M1860" s="216">
        <v>410</v>
      </c>
      <c r="N1860" s="216" t="str">
        <f t="shared" ref="N1860:N1923" si="59">VLOOKUP(M1860,$U$3:$V$13,2)</f>
        <v>Rural area (central)</v>
      </c>
      <c r="O1860" s="216"/>
      <c r="P1860" s="216"/>
      <c r="Q1860" s="216"/>
      <c r="R1860" s="216"/>
      <c r="S1860" s="216"/>
      <c r="T1860" s="216"/>
    </row>
    <row r="1861" spans="1:20">
      <c r="A1861" s="216">
        <v>70602</v>
      </c>
      <c r="B1861" s="216">
        <v>3</v>
      </c>
      <c r="C1861" s="216" t="str">
        <f t="shared" si="58"/>
        <v>Rural areas / thinly-populated area</v>
      </c>
      <c r="D1861" s="216"/>
      <c r="E1861" s="216"/>
      <c r="F1861" s="216"/>
      <c r="L1861" s="216">
        <v>70602</v>
      </c>
      <c r="M1861" s="216">
        <v>410</v>
      </c>
      <c r="N1861" s="216" t="str">
        <f t="shared" si="59"/>
        <v>Rural area (central)</v>
      </c>
      <c r="O1861" s="216"/>
      <c r="P1861" s="216"/>
      <c r="Q1861" s="216"/>
      <c r="R1861" s="216"/>
      <c r="S1861" s="216">
        <v>1</v>
      </c>
      <c r="T1861" s="216"/>
    </row>
    <row r="1862" spans="1:20">
      <c r="A1862" s="216">
        <v>70603</v>
      </c>
      <c r="B1862" s="216">
        <v>3</v>
      </c>
      <c r="C1862" s="216" t="str">
        <f t="shared" si="58"/>
        <v>Rural areas / thinly-populated area</v>
      </c>
      <c r="D1862" s="216"/>
      <c r="E1862" s="216"/>
      <c r="F1862" s="216"/>
      <c r="L1862" s="216">
        <v>70603</v>
      </c>
      <c r="M1862" s="216">
        <v>430</v>
      </c>
      <c r="N1862" s="216" t="str">
        <f t="shared" si="59"/>
        <v>Rural area (peripheral)</v>
      </c>
      <c r="O1862" s="216"/>
      <c r="P1862" s="216"/>
      <c r="Q1862" s="216"/>
      <c r="R1862" s="216"/>
      <c r="S1862" s="216">
        <v>1</v>
      </c>
      <c r="T1862" s="216"/>
    </row>
    <row r="1863" spans="1:20">
      <c r="A1863" s="216">
        <v>70604</v>
      </c>
      <c r="B1863" s="216">
        <v>3</v>
      </c>
      <c r="C1863" s="216" t="str">
        <f t="shared" si="58"/>
        <v>Rural areas / thinly-populated area</v>
      </c>
      <c r="D1863" s="216"/>
      <c r="E1863" s="216"/>
      <c r="F1863" s="216"/>
      <c r="L1863" s="216">
        <v>70604</v>
      </c>
      <c r="M1863" s="216">
        <v>310</v>
      </c>
      <c r="N1863" s="216" t="str">
        <f t="shared" si="59"/>
        <v>Rural area surrounding centres (central)</v>
      </c>
      <c r="O1863" s="216"/>
      <c r="P1863" s="216"/>
      <c r="Q1863" s="216" t="s">
        <v>355</v>
      </c>
      <c r="R1863" s="216" t="s">
        <v>356</v>
      </c>
      <c r="S1863" s="216"/>
      <c r="T1863" s="216"/>
    </row>
    <row r="1864" spans="1:20">
      <c r="A1864" s="216">
        <v>70605</v>
      </c>
      <c r="B1864" s="216">
        <v>3</v>
      </c>
      <c r="C1864" s="216" t="str">
        <f t="shared" si="58"/>
        <v>Rural areas / thinly-populated area</v>
      </c>
      <c r="D1864" s="216"/>
      <c r="E1864" s="216"/>
      <c r="F1864" s="216"/>
      <c r="L1864" s="216">
        <v>70605</v>
      </c>
      <c r="M1864" s="216">
        <v>410</v>
      </c>
      <c r="N1864" s="216" t="str">
        <f t="shared" si="59"/>
        <v>Rural area (central)</v>
      </c>
      <c r="O1864" s="216"/>
      <c r="P1864" s="216"/>
      <c r="Q1864" s="216"/>
      <c r="R1864" s="216"/>
      <c r="S1864" s="216">
        <v>1</v>
      </c>
      <c r="T1864" s="216"/>
    </row>
    <row r="1865" spans="1:20">
      <c r="A1865" s="216">
        <v>70606</v>
      </c>
      <c r="B1865" s="216">
        <v>3</v>
      </c>
      <c r="C1865" s="216" t="str">
        <f t="shared" si="58"/>
        <v>Rural areas / thinly-populated area</v>
      </c>
      <c r="D1865" s="216"/>
      <c r="E1865" s="216"/>
      <c r="F1865" s="216"/>
      <c r="L1865" s="216">
        <v>70606</v>
      </c>
      <c r="M1865" s="216">
        <v>430</v>
      </c>
      <c r="N1865" s="216" t="str">
        <f t="shared" si="59"/>
        <v>Rural area (peripheral)</v>
      </c>
      <c r="O1865" s="216"/>
      <c r="P1865" s="216"/>
      <c r="Q1865" s="216"/>
      <c r="R1865" s="216"/>
      <c r="S1865" s="216">
        <v>1</v>
      </c>
      <c r="T1865" s="216"/>
    </row>
    <row r="1866" spans="1:20">
      <c r="A1866" s="216">
        <v>70607</v>
      </c>
      <c r="B1866" s="216">
        <v>3</v>
      </c>
      <c r="C1866" s="216" t="str">
        <f t="shared" si="58"/>
        <v>Rural areas / thinly-populated area</v>
      </c>
      <c r="D1866" s="216"/>
      <c r="E1866" s="216"/>
      <c r="F1866" s="216"/>
      <c r="L1866" s="216">
        <v>70607</v>
      </c>
      <c r="M1866" s="216">
        <v>210</v>
      </c>
      <c r="N1866" s="216" t="str">
        <f t="shared" si="59"/>
        <v>Regional centres (central)</v>
      </c>
      <c r="O1866" s="216" t="s">
        <v>355</v>
      </c>
      <c r="P1866" s="216" t="s">
        <v>356</v>
      </c>
      <c r="Q1866" s="216"/>
      <c r="R1866" s="216"/>
      <c r="S1866" s="216"/>
      <c r="T1866" s="216"/>
    </row>
    <row r="1867" spans="1:20">
      <c r="A1867" s="216">
        <v>70608</v>
      </c>
      <c r="B1867" s="216">
        <v>3</v>
      </c>
      <c r="C1867" s="216" t="str">
        <f t="shared" si="58"/>
        <v>Rural areas / thinly-populated area</v>
      </c>
      <c r="D1867" s="216"/>
      <c r="E1867" s="216"/>
      <c r="F1867" s="216"/>
      <c r="L1867" s="216">
        <v>70608</v>
      </c>
      <c r="M1867" s="216">
        <v>430</v>
      </c>
      <c r="N1867" s="216" t="str">
        <f t="shared" si="59"/>
        <v>Rural area (peripheral)</v>
      </c>
      <c r="O1867" s="216"/>
      <c r="P1867" s="216"/>
      <c r="Q1867" s="216"/>
      <c r="R1867" s="216"/>
      <c r="S1867" s="216">
        <v>1</v>
      </c>
      <c r="T1867" s="216"/>
    </row>
    <row r="1868" spans="1:20">
      <c r="A1868" s="216">
        <v>70609</v>
      </c>
      <c r="B1868" s="216">
        <v>3</v>
      </c>
      <c r="C1868" s="216" t="str">
        <f t="shared" si="58"/>
        <v>Rural areas / thinly-populated area</v>
      </c>
      <c r="D1868" s="216"/>
      <c r="E1868" s="216"/>
      <c r="F1868" s="216"/>
      <c r="L1868" s="216">
        <v>70609</v>
      </c>
      <c r="M1868" s="216">
        <v>430</v>
      </c>
      <c r="N1868" s="216" t="str">
        <f t="shared" si="59"/>
        <v>Rural area (peripheral)</v>
      </c>
      <c r="O1868" s="216"/>
      <c r="P1868" s="216"/>
      <c r="Q1868" s="216"/>
      <c r="R1868" s="216"/>
      <c r="S1868" s="216">
        <v>1</v>
      </c>
      <c r="T1868" s="216"/>
    </row>
    <row r="1869" spans="1:20">
      <c r="A1869" s="216">
        <v>70610</v>
      </c>
      <c r="B1869" s="216">
        <v>3</v>
      </c>
      <c r="C1869" s="216" t="str">
        <f t="shared" si="58"/>
        <v>Rural areas / thinly-populated area</v>
      </c>
      <c r="D1869" s="216"/>
      <c r="E1869" s="216"/>
      <c r="F1869" s="216"/>
      <c r="L1869" s="216">
        <v>70610</v>
      </c>
      <c r="M1869" s="216">
        <v>430</v>
      </c>
      <c r="N1869" s="216" t="str">
        <f t="shared" si="59"/>
        <v>Rural area (peripheral)</v>
      </c>
      <c r="O1869" s="216"/>
      <c r="P1869" s="216"/>
      <c r="Q1869" s="216"/>
      <c r="R1869" s="216"/>
      <c r="S1869" s="216"/>
      <c r="T1869" s="216"/>
    </row>
    <row r="1870" spans="1:20">
      <c r="A1870" s="216">
        <v>70611</v>
      </c>
      <c r="B1870" s="216">
        <v>3</v>
      </c>
      <c r="C1870" s="216" t="str">
        <f t="shared" si="58"/>
        <v>Rural areas / thinly-populated area</v>
      </c>
      <c r="D1870" s="216"/>
      <c r="E1870" s="216"/>
      <c r="F1870" s="216"/>
      <c r="L1870" s="216">
        <v>70611</v>
      </c>
      <c r="M1870" s="216">
        <v>430</v>
      </c>
      <c r="N1870" s="216" t="str">
        <f t="shared" si="59"/>
        <v>Rural area (peripheral)</v>
      </c>
      <c r="O1870" s="216"/>
      <c r="P1870" s="216"/>
      <c r="Q1870" s="216"/>
      <c r="R1870" s="216"/>
      <c r="S1870" s="216">
        <v>1</v>
      </c>
      <c r="T1870" s="216"/>
    </row>
    <row r="1871" spans="1:20">
      <c r="A1871" s="216">
        <v>70612</v>
      </c>
      <c r="B1871" s="216">
        <v>3</v>
      </c>
      <c r="C1871" s="216" t="str">
        <f t="shared" si="58"/>
        <v>Rural areas / thinly-populated area</v>
      </c>
      <c r="D1871" s="216"/>
      <c r="E1871" s="216"/>
      <c r="F1871" s="216"/>
      <c r="L1871" s="216">
        <v>70612</v>
      </c>
      <c r="M1871" s="216">
        <v>410</v>
      </c>
      <c r="N1871" s="216" t="str">
        <f t="shared" si="59"/>
        <v>Rural area (central)</v>
      </c>
      <c r="O1871" s="216"/>
      <c r="P1871" s="216"/>
      <c r="Q1871" s="216"/>
      <c r="R1871" s="216"/>
      <c r="S1871" s="216"/>
      <c r="T1871" s="216"/>
    </row>
    <row r="1872" spans="1:20">
      <c r="A1872" s="216">
        <v>70613</v>
      </c>
      <c r="B1872" s="216">
        <v>3</v>
      </c>
      <c r="C1872" s="216" t="str">
        <f t="shared" si="58"/>
        <v>Rural areas / thinly-populated area</v>
      </c>
      <c r="D1872" s="216"/>
      <c r="E1872" s="216"/>
      <c r="F1872" s="216"/>
      <c r="L1872" s="216">
        <v>70613</v>
      </c>
      <c r="M1872" s="216">
        <v>430</v>
      </c>
      <c r="N1872" s="216" t="str">
        <f t="shared" si="59"/>
        <v>Rural area (peripheral)</v>
      </c>
      <c r="O1872" s="216"/>
      <c r="P1872" s="216"/>
      <c r="Q1872" s="216"/>
      <c r="R1872" s="216"/>
      <c r="S1872" s="216">
        <v>1</v>
      </c>
      <c r="T1872" s="216"/>
    </row>
    <row r="1873" spans="1:20">
      <c r="A1873" s="216">
        <v>70614</v>
      </c>
      <c r="B1873" s="216">
        <v>2</v>
      </c>
      <c r="C1873" s="216" t="str">
        <f t="shared" si="58"/>
        <v>Towns and suburbs / intermediate density area</v>
      </c>
      <c r="D1873" s="216"/>
      <c r="E1873" s="216"/>
      <c r="F1873" s="216"/>
      <c r="L1873" s="216">
        <v>70614</v>
      </c>
      <c r="M1873" s="216">
        <v>210</v>
      </c>
      <c r="N1873" s="216" t="str">
        <f t="shared" si="59"/>
        <v>Regional centres (central)</v>
      </c>
      <c r="O1873" s="216" t="s">
        <v>355</v>
      </c>
      <c r="P1873" s="216" t="s">
        <v>356</v>
      </c>
      <c r="Q1873" s="216"/>
      <c r="R1873" s="216"/>
      <c r="S1873" s="216"/>
      <c r="T1873" s="216"/>
    </row>
    <row r="1874" spans="1:20">
      <c r="A1874" s="216">
        <v>70615</v>
      </c>
      <c r="B1874" s="216">
        <v>3</v>
      </c>
      <c r="C1874" s="216" t="str">
        <f t="shared" si="58"/>
        <v>Rural areas / thinly-populated area</v>
      </c>
      <c r="D1874" s="216"/>
      <c r="E1874" s="216"/>
      <c r="F1874" s="216"/>
      <c r="L1874" s="216">
        <v>70615</v>
      </c>
      <c r="M1874" s="216">
        <v>430</v>
      </c>
      <c r="N1874" s="216" t="str">
        <f t="shared" si="59"/>
        <v>Rural area (peripheral)</v>
      </c>
      <c r="O1874" s="216"/>
      <c r="P1874" s="216"/>
      <c r="Q1874" s="216"/>
      <c r="R1874" s="216"/>
      <c r="S1874" s="216">
        <v>1</v>
      </c>
      <c r="T1874" s="216"/>
    </row>
    <row r="1875" spans="1:20">
      <c r="A1875" s="216">
        <v>70616</v>
      </c>
      <c r="B1875" s="216">
        <v>3</v>
      </c>
      <c r="C1875" s="216" t="str">
        <f t="shared" si="58"/>
        <v>Rural areas / thinly-populated area</v>
      </c>
      <c r="D1875" s="216"/>
      <c r="E1875" s="216"/>
      <c r="F1875" s="216"/>
      <c r="L1875" s="216">
        <v>70616</v>
      </c>
      <c r="M1875" s="216">
        <v>410</v>
      </c>
      <c r="N1875" s="216" t="str">
        <f t="shared" si="59"/>
        <v>Rural area (central)</v>
      </c>
      <c r="O1875" s="216"/>
      <c r="P1875" s="216"/>
      <c r="Q1875" s="216"/>
      <c r="R1875" s="216"/>
      <c r="S1875" s="216">
        <v>1</v>
      </c>
      <c r="T1875" s="216"/>
    </row>
    <row r="1876" spans="1:20">
      <c r="A1876" s="216">
        <v>70617</v>
      </c>
      <c r="B1876" s="216">
        <v>3</v>
      </c>
      <c r="C1876" s="216" t="str">
        <f t="shared" si="58"/>
        <v>Rural areas / thinly-populated area</v>
      </c>
      <c r="D1876" s="216"/>
      <c r="E1876" s="216"/>
      <c r="F1876" s="216"/>
      <c r="L1876" s="216">
        <v>70617</v>
      </c>
      <c r="M1876" s="216">
        <v>430</v>
      </c>
      <c r="N1876" s="216" t="str">
        <f t="shared" si="59"/>
        <v>Rural area (peripheral)</v>
      </c>
      <c r="O1876" s="216"/>
      <c r="P1876" s="216"/>
      <c r="Q1876" s="216"/>
      <c r="R1876" s="216"/>
      <c r="S1876" s="216">
        <v>1</v>
      </c>
      <c r="T1876" s="216"/>
    </row>
    <row r="1877" spans="1:20">
      <c r="A1877" s="216">
        <v>70618</v>
      </c>
      <c r="B1877" s="216">
        <v>3</v>
      </c>
      <c r="C1877" s="216" t="str">
        <f t="shared" si="58"/>
        <v>Rural areas / thinly-populated area</v>
      </c>
      <c r="D1877" s="216"/>
      <c r="E1877" s="216"/>
      <c r="F1877" s="216"/>
      <c r="L1877" s="216">
        <v>70618</v>
      </c>
      <c r="M1877" s="216">
        <v>210</v>
      </c>
      <c r="N1877" s="216" t="str">
        <f t="shared" si="59"/>
        <v>Regional centres (central)</v>
      </c>
      <c r="O1877" s="216" t="s">
        <v>355</v>
      </c>
      <c r="P1877" s="216" t="s">
        <v>356</v>
      </c>
      <c r="Q1877" s="216"/>
      <c r="R1877" s="216"/>
      <c r="S1877" s="216"/>
      <c r="T1877" s="216"/>
    </row>
    <row r="1878" spans="1:20">
      <c r="A1878" s="216">
        <v>70619</v>
      </c>
      <c r="B1878" s="216">
        <v>3</v>
      </c>
      <c r="C1878" s="216" t="str">
        <f t="shared" si="58"/>
        <v>Rural areas / thinly-populated area</v>
      </c>
      <c r="D1878" s="216"/>
      <c r="E1878" s="216"/>
      <c r="F1878" s="216"/>
      <c r="L1878" s="216">
        <v>70619</v>
      </c>
      <c r="M1878" s="216">
        <v>410</v>
      </c>
      <c r="N1878" s="216" t="str">
        <f t="shared" si="59"/>
        <v>Rural area (central)</v>
      </c>
      <c r="O1878" s="216"/>
      <c r="P1878" s="216"/>
      <c r="Q1878" s="216"/>
      <c r="R1878" s="216"/>
      <c r="S1878" s="216">
        <v>1</v>
      </c>
      <c r="T1878" s="216"/>
    </row>
    <row r="1879" spans="1:20">
      <c r="A1879" s="216">
        <v>70620</v>
      </c>
      <c r="B1879" s="216">
        <v>3</v>
      </c>
      <c r="C1879" s="216" t="str">
        <f t="shared" si="58"/>
        <v>Rural areas / thinly-populated area</v>
      </c>
      <c r="D1879" s="216"/>
      <c r="E1879" s="216"/>
      <c r="F1879" s="216"/>
      <c r="L1879" s="216">
        <v>70620</v>
      </c>
      <c r="M1879" s="216">
        <v>410</v>
      </c>
      <c r="N1879" s="216" t="str">
        <f t="shared" si="59"/>
        <v>Rural area (central)</v>
      </c>
      <c r="O1879" s="216"/>
      <c r="P1879" s="216"/>
      <c r="Q1879" s="216"/>
      <c r="R1879" s="216"/>
      <c r="S1879" s="216">
        <v>1</v>
      </c>
      <c r="T1879" s="216"/>
    </row>
    <row r="1880" spans="1:20">
      <c r="A1880" s="216">
        <v>70621</v>
      </c>
      <c r="B1880" s="216">
        <v>3</v>
      </c>
      <c r="C1880" s="216" t="str">
        <f t="shared" si="58"/>
        <v>Rural areas / thinly-populated area</v>
      </c>
      <c r="D1880" s="216"/>
      <c r="E1880" s="216"/>
      <c r="F1880" s="216"/>
      <c r="L1880" s="216">
        <v>70621</v>
      </c>
      <c r="M1880" s="216">
        <v>430</v>
      </c>
      <c r="N1880" s="216" t="str">
        <f t="shared" si="59"/>
        <v>Rural area (peripheral)</v>
      </c>
      <c r="O1880" s="216"/>
      <c r="P1880" s="216"/>
      <c r="Q1880" s="216"/>
      <c r="R1880" s="216"/>
      <c r="S1880" s="216">
        <v>1</v>
      </c>
      <c r="T1880" s="216"/>
    </row>
    <row r="1881" spans="1:20">
      <c r="A1881" s="216">
        <v>70622</v>
      </c>
      <c r="B1881" s="216">
        <v>3</v>
      </c>
      <c r="C1881" s="216" t="str">
        <f t="shared" si="58"/>
        <v>Rural areas / thinly-populated area</v>
      </c>
      <c r="D1881" s="216"/>
      <c r="E1881" s="216"/>
      <c r="F1881" s="216"/>
      <c r="L1881" s="216">
        <v>70622</v>
      </c>
      <c r="M1881" s="216">
        <v>310</v>
      </c>
      <c r="N1881" s="216" t="str">
        <f t="shared" si="59"/>
        <v>Rural area surrounding centres (central)</v>
      </c>
      <c r="O1881" s="216"/>
      <c r="P1881" s="216"/>
      <c r="Q1881" s="216" t="s">
        <v>355</v>
      </c>
      <c r="R1881" s="216" t="s">
        <v>356</v>
      </c>
      <c r="S1881" s="216"/>
      <c r="T1881" s="216"/>
    </row>
    <row r="1882" spans="1:20">
      <c r="A1882" s="216">
        <v>70623</v>
      </c>
      <c r="B1882" s="216">
        <v>3</v>
      </c>
      <c r="C1882" s="216" t="str">
        <f t="shared" si="58"/>
        <v>Rural areas / thinly-populated area</v>
      </c>
      <c r="D1882" s="216"/>
      <c r="E1882" s="216"/>
      <c r="F1882" s="216"/>
      <c r="L1882" s="216">
        <v>70623</v>
      </c>
      <c r="M1882" s="216">
        <v>410</v>
      </c>
      <c r="N1882" s="216" t="str">
        <f t="shared" si="59"/>
        <v>Rural area (central)</v>
      </c>
      <c r="O1882" s="216"/>
      <c r="P1882" s="216"/>
      <c r="Q1882" s="216"/>
      <c r="R1882" s="216"/>
      <c r="S1882" s="216">
        <v>1</v>
      </c>
      <c r="T1882" s="216"/>
    </row>
    <row r="1883" spans="1:20">
      <c r="A1883" s="216">
        <v>70624</v>
      </c>
      <c r="B1883" s="216">
        <v>3</v>
      </c>
      <c r="C1883" s="216" t="str">
        <f t="shared" si="58"/>
        <v>Rural areas / thinly-populated area</v>
      </c>
      <c r="D1883" s="216"/>
      <c r="E1883" s="216"/>
      <c r="F1883" s="216"/>
      <c r="L1883" s="216">
        <v>70624</v>
      </c>
      <c r="M1883" s="216">
        <v>430</v>
      </c>
      <c r="N1883" s="216" t="str">
        <f t="shared" si="59"/>
        <v>Rural area (peripheral)</v>
      </c>
      <c r="O1883" s="216"/>
      <c r="P1883" s="216"/>
      <c r="Q1883" s="216"/>
      <c r="R1883" s="216"/>
      <c r="S1883" s="216">
        <v>1</v>
      </c>
      <c r="T1883" s="216"/>
    </row>
    <row r="1884" spans="1:20">
      <c r="A1884" s="216">
        <v>70625</v>
      </c>
      <c r="B1884" s="216">
        <v>3</v>
      </c>
      <c r="C1884" s="216" t="str">
        <f t="shared" si="58"/>
        <v>Rural areas / thinly-populated area</v>
      </c>
      <c r="D1884" s="216"/>
      <c r="E1884" s="216"/>
      <c r="F1884" s="216"/>
      <c r="L1884" s="216">
        <v>70625</v>
      </c>
      <c r="M1884" s="216">
        <v>430</v>
      </c>
      <c r="N1884" s="216" t="str">
        <f t="shared" si="59"/>
        <v>Rural area (peripheral)</v>
      </c>
      <c r="O1884" s="216"/>
      <c r="P1884" s="216"/>
      <c r="Q1884" s="216"/>
      <c r="R1884" s="216"/>
      <c r="S1884" s="216">
        <v>1</v>
      </c>
      <c r="T1884" s="216"/>
    </row>
    <row r="1885" spans="1:20">
      <c r="A1885" s="216">
        <v>70626</v>
      </c>
      <c r="B1885" s="216">
        <v>2</v>
      </c>
      <c r="C1885" s="216" t="str">
        <f t="shared" si="58"/>
        <v>Towns and suburbs / intermediate density area</v>
      </c>
      <c r="D1885" s="216"/>
      <c r="E1885" s="216"/>
      <c r="F1885" s="216"/>
      <c r="L1885" s="216">
        <v>70626</v>
      </c>
      <c r="M1885" s="216">
        <v>210</v>
      </c>
      <c r="N1885" s="216" t="str">
        <f t="shared" si="59"/>
        <v>Regional centres (central)</v>
      </c>
      <c r="O1885" s="216" t="s">
        <v>355</v>
      </c>
      <c r="P1885" s="216" t="s">
        <v>356</v>
      </c>
      <c r="Q1885" s="216"/>
      <c r="R1885" s="216"/>
      <c r="S1885" s="216"/>
      <c r="T1885" s="216"/>
    </row>
    <row r="1886" spans="1:20">
      <c r="A1886" s="216">
        <v>70627</v>
      </c>
      <c r="B1886" s="216">
        <v>3</v>
      </c>
      <c r="C1886" s="216" t="str">
        <f t="shared" si="58"/>
        <v>Rural areas / thinly-populated area</v>
      </c>
      <c r="D1886" s="216"/>
      <c r="E1886" s="216"/>
      <c r="F1886" s="216"/>
      <c r="L1886" s="216">
        <v>70627</v>
      </c>
      <c r="M1886" s="216">
        <v>310</v>
      </c>
      <c r="N1886" s="216" t="str">
        <f t="shared" si="59"/>
        <v>Rural area surrounding centres (central)</v>
      </c>
      <c r="O1886" s="216"/>
      <c r="P1886" s="216"/>
      <c r="Q1886" s="216" t="s">
        <v>355</v>
      </c>
      <c r="R1886" s="216" t="s">
        <v>356</v>
      </c>
      <c r="S1886" s="216"/>
      <c r="T1886" s="216"/>
    </row>
    <row r="1887" spans="1:20">
      <c r="A1887" s="216">
        <v>70628</v>
      </c>
      <c r="B1887" s="216">
        <v>3</v>
      </c>
      <c r="C1887" s="216" t="str">
        <f t="shared" si="58"/>
        <v>Rural areas / thinly-populated area</v>
      </c>
      <c r="D1887" s="216"/>
      <c r="E1887" s="216"/>
      <c r="F1887" s="216"/>
      <c r="L1887" s="216">
        <v>70628</v>
      </c>
      <c r="M1887" s="216">
        <v>210</v>
      </c>
      <c r="N1887" s="216" t="str">
        <f t="shared" si="59"/>
        <v>Regional centres (central)</v>
      </c>
      <c r="O1887" s="216" t="s">
        <v>355</v>
      </c>
      <c r="P1887" s="216" t="s">
        <v>356</v>
      </c>
      <c r="Q1887" s="216"/>
      <c r="R1887" s="216"/>
      <c r="S1887" s="216"/>
      <c r="T1887" s="216"/>
    </row>
    <row r="1888" spans="1:20">
      <c r="A1888" s="216">
        <v>70629</v>
      </c>
      <c r="B1888" s="216">
        <v>3</v>
      </c>
      <c r="C1888" s="216" t="str">
        <f t="shared" si="58"/>
        <v>Rural areas / thinly-populated area</v>
      </c>
      <c r="D1888" s="216"/>
      <c r="E1888" s="216"/>
      <c r="F1888" s="216"/>
      <c r="L1888" s="216">
        <v>70629</v>
      </c>
      <c r="M1888" s="216">
        <v>410</v>
      </c>
      <c r="N1888" s="216" t="str">
        <f t="shared" si="59"/>
        <v>Rural area (central)</v>
      </c>
      <c r="O1888" s="216"/>
      <c r="P1888" s="216"/>
      <c r="Q1888" s="216"/>
      <c r="R1888" s="216"/>
      <c r="S1888" s="216"/>
      <c r="T1888" s="216"/>
    </row>
    <row r="1889" spans="1:20">
      <c r="A1889" s="216">
        <v>70630</v>
      </c>
      <c r="B1889" s="216">
        <v>3</v>
      </c>
      <c r="C1889" s="216" t="str">
        <f t="shared" si="58"/>
        <v>Rural areas / thinly-populated area</v>
      </c>
      <c r="D1889" s="216"/>
      <c r="E1889" s="216"/>
      <c r="F1889" s="216"/>
      <c r="L1889" s="216">
        <v>70630</v>
      </c>
      <c r="M1889" s="216">
        <v>210</v>
      </c>
      <c r="N1889" s="216" t="str">
        <f t="shared" si="59"/>
        <v>Regional centres (central)</v>
      </c>
      <c r="O1889" s="216" t="s">
        <v>355</v>
      </c>
      <c r="P1889" s="216" t="s">
        <v>356</v>
      </c>
      <c r="Q1889" s="216"/>
      <c r="R1889" s="216"/>
      <c r="S1889" s="216"/>
      <c r="T1889" s="216"/>
    </row>
    <row r="1890" spans="1:20">
      <c r="A1890" s="216">
        <v>70701</v>
      </c>
      <c r="B1890" s="216">
        <v>3</v>
      </c>
      <c r="C1890" s="216" t="str">
        <f t="shared" si="58"/>
        <v>Rural areas / thinly-populated area</v>
      </c>
      <c r="D1890" s="216"/>
      <c r="E1890" s="216"/>
      <c r="F1890" s="216"/>
      <c r="L1890" s="216">
        <v>70701</v>
      </c>
      <c r="M1890" s="216">
        <v>410</v>
      </c>
      <c r="N1890" s="216" t="str">
        <f t="shared" si="59"/>
        <v>Rural area (central)</v>
      </c>
      <c r="O1890" s="216"/>
      <c r="P1890" s="216"/>
      <c r="Q1890" s="216"/>
      <c r="R1890" s="216"/>
      <c r="S1890" s="216"/>
      <c r="T1890" s="216"/>
    </row>
    <row r="1891" spans="1:20">
      <c r="A1891" s="216">
        <v>70702</v>
      </c>
      <c r="B1891" s="216">
        <v>3</v>
      </c>
      <c r="C1891" s="216" t="str">
        <f t="shared" si="58"/>
        <v>Rural areas / thinly-populated area</v>
      </c>
      <c r="D1891" s="216"/>
      <c r="E1891" s="216"/>
      <c r="F1891" s="216"/>
      <c r="L1891" s="216">
        <v>70702</v>
      </c>
      <c r="M1891" s="216">
        <v>310</v>
      </c>
      <c r="N1891" s="216" t="str">
        <f t="shared" si="59"/>
        <v>Rural area surrounding centres (central)</v>
      </c>
      <c r="O1891" s="216"/>
      <c r="P1891" s="216"/>
      <c r="Q1891" s="216" t="s">
        <v>195</v>
      </c>
      <c r="R1891" s="216" t="s">
        <v>196</v>
      </c>
      <c r="S1891" s="216"/>
      <c r="T1891" s="216"/>
    </row>
    <row r="1892" spans="1:20">
      <c r="A1892" s="216">
        <v>70703</v>
      </c>
      <c r="B1892" s="216">
        <v>3</v>
      </c>
      <c r="C1892" s="216" t="str">
        <f t="shared" si="58"/>
        <v>Rural areas / thinly-populated area</v>
      </c>
      <c r="D1892" s="216"/>
      <c r="E1892" s="216"/>
      <c r="F1892" s="216"/>
      <c r="L1892" s="216">
        <v>70703</v>
      </c>
      <c r="M1892" s="216">
        <v>103</v>
      </c>
      <c r="N1892" s="216" t="str">
        <f t="shared" si="59"/>
        <v>Urban centres (small)</v>
      </c>
      <c r="O1892" s="216" t="s">
        <v>195</v>
      </c>
      <c r="P1892" s="216" t="s">
        <v>196</v>
      </c>
      <c r="Q1892" s="216"/>
      <c r="R1892" s="216"/>
      <c r="S1892" s="216">
        <v>1</v>
      </c>
      <c r="T1892" s="216"/>
    </row>
    <row r="1893" spans="1:20">
      <c r="A1893" s="216">
        <v>70704</v>
      </c>
      <c r="B1893" s="216">
        <v>3</v>
      </c>
      <c r="C1893" s="216" t="str">
        <f t="shared" si="58"/>
        <v>Rural areas / thinly-populated area</v>
      </c>
      <c r="D1893" s="216"/>
      <c r="E1893" s="216"/>
      <c r="F1893" s="216"/>
      <c r="L1893" s="216">
        <v>70704</v>
      </c>
      <c r="M1893" s="216">
        <v>410</v>
      </c>
      <c r="N1893" s="216" t="str">
        <f t="shared" si="59"/>
        <v>Rural area (central)</v>
      </c>
      <c r="O1893" s="216"/>
      <c r="P1893" s="216"/>
      <c r="Q1893" s="216"/>
      <c r="R1893" s="216"/>
      <c r="S1893" s="216"/>
      <c r="T1893" s="216"/>
    </row>
    <row r="1894" spans="1:20">
      <c r="A1894" s="216">
        <v>70705</v>
      </c>
      <c r="B1894" s="216">
        <v>3</v>
      </c>
      <c r="C1894" s="216" t="str">
        <f t="shared" si="58"/>
        <v>Rural areas / thinly-populated area</v>
      </c>
      <c r="D1894" s="216"/>
      <c r="E1894" s="216"/>
      <c r="F1894" s="216"/>
      <c r="L1894" s="216">
        <v>70705</v>
      </c>
      <c r="M1894" s="216">
        <v>410</v>
      </c>
      <c r="N1894" s="216" t="str">
        <f t="shared" si="59"/>
        <v>Rural area (central)</v>
      </c>
      <c r="O1894" s="216"/>
      <c r="P1894" s="216"/>
      <c r="Q1894" s="216"/>
      <c r="R1894" s="216"/>
      <c r="S1894" s="216"/>
      <c r="T1894" s="216"/>
    </row>
    <row r="1895" spans="1:20">
      <c r="A1895" s="216">
        <v>70706</v>
      </c>
      <c r="B1895" s="216">
        <v>3</v>
      </c>
      <c r="C1895" s="216" t="str">
        <f t="shared" si="58"/>
        <v>Rural areas / thinly-populated area</v>
      </c>
      <c r="D1895" s="216"/>
      <c r="E1895" s="216"/>
      <c r="F1895" s="216"/>
      <c r="L1895" s="216">
        <v>70706</v>
      </c>
      <c r="M1895" s="216">
        <v>430</v>
      </c>
      <c r="N1895" s="216" t="str">
        <f t="shared" si="59"/>
        <v>Rural area (peripheral)</v>
      </c>
      <c r="O1895" s="216"/>
      <c r="P1895" s="216"/>
      <c r="Q1895" s="216"/>
      <c r="R1895" s="216"/>
      <c r="S1895" s="216"/>
      <c r="T1895" s="216"/>
    </row>
    <row r="1896" spans="1:20">
      <c r="A1896" s="216">
        <v>70707</v>
      </c>
      <c r="B1896" s="216">
        <v>2</v>
      </c>
      <c r="C1896" s="216" t="str">
        <f t="shared" si="58"/>
        <v>Towns and suburbs / intermediate density area</v>
      </c>
      <c r="D1896" s="216"/>
      <c r="E1896" s="216"/>
      <c r="F1896" s="216"/>
      <c r="L1896" s="216">
        <v>70707</v>
      </c>
      <c r="M1896" s="216">
        <v>103</v>
      </c>
      <c r="N1896" s="216" t="str">
        <f t="shared" si="59"/>
        <v>Urban centres (small)</v>
      </c>
      <c r="O1896" s="216" t="s">
        <v>195</v>
      </c>
      <c r="P1896" s="216" t="s">
        <v>196</v>
      </c>
      <c r="Q1896" s="216"/>
      <c r="R1896" s="216"/>
      <c r="S1896" s="216"/>
      <c r="T1896" s="216"/>
    </row>
    <row r="1897" spans="1:20">
      <c r="A1897" s="216">
        <v>70708</v>
      </c>
      <c r="B1897" s="216">
        <v>2</v>
      </c>
      <c r="C1897" s="216" t="str">
        <f t="shared" si="58"/>
        <v>Towns and suburbs / intermediate density area</v>
      </c>
      <c r="D1897" s="216"/>
      <c r="E1897" s="216"/>
      <c r="F1897" s="216"/>
      <c r="L1897" s="216">
        <v>70708</v>
      </c>
      <c r="M1897" s="216">
        <v>103</v>
      </c>
      <c r="N1897" s="216" t="str">
        <f t="shared" si="59"/>
        <v>Urban centres (small)</v>
      </c>
      <c r="O1897" s="216" t="s">
        <v>195</v>
      </c>
      <c r="P1897" s="216" t="s">
        <v>196</v>
      </c>
      <c r="Q1897" s="216"/>
      <c r="R1897" s="216"/>
      <c r="S1897" s="216"/>
      <c r="T1897" s="216"/>
    </row>
    <row r="1898" spans="1:20">
      <c r="A1898" s="216">
        <v>70709</v>
      </c>
      <c r="B1898" s="216">
        <v>3</v>
      </c>
      <c r="C1898" s="216" t="str">
        <f t="shared" si="58"/>
        <v>Rural areas / thinly-populated area</v>
      </c>
      <c r="D1898" s="216"/>
      <c r="E1898" s="216"/>
      <c r="F1898" s="216"/>
      <c r="L1898" s="216">
        <v>70709</v>
      </c>
      <c r="M1898" s="216">
        <v>410</v>
      </c>
      <c r="N1898" s="216" t="str">
        <f t="shared" si="59"/>
        <v>Rural area (central)</v>
      </c>
      <c r="O1898" s="216"/>
      <c r="P1898" s="216"/>
      <c r="Q1898" s="216"/>
      <c r="R1898" s="216"/>
      <c r="S1898" s="216"/>
      <c r="T1898" s="216"/>
    </row>
    <row r="1899" spans="1:20">
      <c r="A1899" s="216">
        <v>70710</v>
      </c>
      <c r="B1899" s="216">
        <v>3</v>
      </c>
      <c r="C1899" s="216" t="str">
        <f t="shared" si="58"/>
        <v>Rural areas / thinly-populated area</v>
      </c>
      <c r="D1899" s="216"/>
      <c r="E1899" s="216"/>
      <c r="F1899" s="216"/>
      <c r="L1899" s="216">
        <v>70710</v>
      </c>
      <c r="M1899" s="216">
        <v>430</v>
      </c>
      <c r="N1899" s="216" t="str">
        <f t="shared" si="59"/>
        <v>Rural area (peripheral)</v>
      </c>
      <c r="O1899" s="216"/>
      <c r="P1899" s="216"/>
      <c r="Q1899" s="216"/>
      <c r="R1899" s="216"/>
      <c r="S1899" s="216"/>
      <c r="T1899" s="216"/>
    </row>
    <row r="1900" spans="1:20">
      <c r="A1900" s="216">
        <v>70711</v>
      </c>
      <c r="B1900" s="216">
        <v>3</v>
      </c>
      <c r="C1900" s="216" t="str">
        <f t="shared" si="58"/>
        <v>Rural areas / thinly-populated area</v>
      </c>
      <c r="D1900" s="216"/>
      <c r="E1900" s="216"/>
      <c r="F1900" s="216"/>
      <c r="L1900" s="216">
        <v>70711</v>
      </c>
      <c r="M1900" s="216">
        <v>103</v>
      </c>
      <c r="N1900" s="216" t="str">
        <f t="shared" si="59"/>
        <v>Urban centres (small)</v>
      </c>
      <c r="O1900" s="216" t="s">
        <v>195</v>
      </c>
      <c r="P1900" s="216" t="s">
        <v>196</v>
      </c>
      <c r="Q1900" s="216"/>
      <c r="R1900" s="216"/>
      <c r="S1900" s="216"/>
      <c r="T1900" s="216"/>
    </row>
    <row r="1901" spans="1:20">
      <c r="A1901" s="216">
        <v>70712</v>
      </c>
      <c r="B1901" s="216">
        <v>3</v>
      </c>
      <c r="C1901" s="216" t="str">
        <f t="shared" si="58"/>
        <v>Rural areas / thinly-populated area</v>
      </c>
      <c r="D1901" s="216"/>
      <c r="E1901" s="216"/>
      <c r="F1901" s="216"/>
      <c r="L1901" s="216">
        <v>70712</v>
      </c>
      <c r="M1901" s="216">
        <v>430</v>
      </c>
      <c r="N1901" s="216" t="str">
        <f t="shared" si="59"/>
        <v>Rural area (peripheral)</v>
      </c>
      <c r="O1901" s="216"/>
      <c r="P1901" s="216"/>
      <c r="Q1901" s="216"/>
      <c r="R1901" s="216"/>
      <c r="S1901" s="216">
        <v>1</v>
      </c>
      <c r="T1901" s="216"/>
    </row>
    <row r="1902" spans="1:20">
      <c r="A1902" s="216">
        <v>70713</v>
      </c>
      <c r="B1902" s="216">
        <v>3</v>
      </c>
      <c r="C1902" s="216" t="str">
        <f t="shared" si="58"/>
        <v>Rural areas / thinly-populated area</v>
      </c>
      <c r="D1902" s="216"/>
      <c r="E1902" s="216"/>
      <c r="F1902" s="216"/>
      <c r="L1902" s="216">
        <v>70713</v>
      </c>
      <c r="M1902" s="216">
        <v>430</v>
      </c>
      <c r="N1902" s="216" t="str">
        <f t="shared" si="59"/>
        <v>Rural area (peripheral)</v>
      </c>
      <c r="O1902" s="216"/>
      <c r="P1902" s="216"/>
      <c r="Q1902" s="216"/>
      <c r="R1902" s="216"/>
      <c r="S1902" s="216">
        <v>1</v>
      </c>
      <c r="T1902" s="216"/>
    </row>
    <row r="1903" spans="1:20">
      <c r="A1903" s="216">
        <v>70714</v>
      </c>
      <c r="B1903" s="216">
        <v>3</v>
      </c>
      <c r="C1903" s="216" t="str">
        <f t="shared" si="58"/>
        <v>Rural areas / thinly-populated area</v>
      </c>
      <c r="D1903" s="216"/>
      <c r="E1903" s="216"/>
      <c r="F1903" s="216"/>
      <c r="L1903" s="216">
        <v>70714</v>
      </c>
      <c r="M1903" s="216">
        <v>310</v>
      </c>
      <c r="N1903" s="216" t="str">
        <f t="shared" si="59"/>
        <v>Rural area surrounding centres (central)</v>
      </c>
      <c r="O1903" s="216"/>
      <c r="P1903" s="216"/>
      <c r="Q1903" s="216" t="s">
        <v>195</v>
      </c>
      <c r="R1903" s="216" t="s">
        <v>196</v>
      </c>
      <c r="S1903" s="216">
        <v>1</v>
      </c>
      <c r="T1903" s="216"/>
    </row>
    <row r="1904" spans="1:20">
      <c r="A1904" s="216">
        <v>70715</v>
      </c>
      <c r="B1904" s="216">
        <v>3</v>
      </c>
      <c r="C1904" s="216" t="str">
        <f t="shared" si="58"/>
        <v>Rural areas / thinly-populated area</v>
      </c>
      <c r="D1904" s="216"/>
      <c r="E1904" s="216"/>
      <c r="F1904" s="216"/>
      <c r="L1904" s="216">
        <v>70715</v>
      </c>
      <c r="M1904" s="216">
        <v>103</v>
      </c>
      <c r="N1904" s="216" t="str">
        <f t="shared" si="59"/>
        <v>Urban centres (small)</v>
      </c>
      <c r="O1904" s="216" t="s">
        <v>195</v>
      </c>
      <c r="P1904" s="216" t="s">
        <v>196</v>
      </c>
      <c r="Q1904" s="216"/>
      <c r="R1904" s="216"/>
      <c r="S1904" s="216"/>
      <c r="T1904" s="216"/>
    </row>
    <row r="1905" spans="1:20">
      <c r="A1905" s="216">
        <v>70716</v>
      </c>
      <c r="B1905" s="216">
        <v>2</v>
      </c>
      <c r="C1905" s="216" t="str">
        <f t="shared" si="58"/>
        <v>Towns and suburbs / intermediate density area</v>
      </c>
      <c r="D1905" s="216"/>
      <c r="E1905" s="216"/>
      <c r="F1905" s="216"/>
      <c r="L1905" s="216">
        <v>70716</v>
      </c>
      <c r="M1905" s="216">
        <v>103</v>
      </c>
      <c r="N1905" s="216" t="str">
        <f t="shared" si="59"/>
        <v>Urban centres (small)</v>
      </c>
      <c r="O1905" s="216" t="s">
        <v>195</v>
      </c>
      <c r="P1905" s="216" t="s">
        <v>196</v>
      </c>
      <c r="Q1905" s="216"/>
      <c r="R1905" s="216"/>
      <c r="S1905" s="216"/>
      <c r="T1905" s="216"/>
    </row>
    <row r="1906" spans="1:20">
      <c r="A1906" s="216">
        <v>70717</v>
      </c>
      <c r="B1906" s="216">
        <v>3</v>
      </c>
      <c r="C1906" s="216" t="str">
        <f t="shared" si="58"/>
        <v>Rural areas / thinly-populated area</v>
      </c>
      <c r="D1906" s="216"/>
      <c r="E1906" s="216"/>
      <c r="F1906" s="216"/>
      <c r="L1906" s="216">
        <v>70717</v>
      </c>
      <c r="M1906" s="216">
        <v>410</v>
      </c>
      <c r="N1906" s="216" t="str">
        <f t="shared" si="59"/>
        <v>Rural area (central)</v>
      </c>
      <c r="O1906" s="216"/>
      <c r="P1906" s="216"/>
      <c r="Q1906" s="216"/>
      <c r="R1906" s="216"/>
      <c r="S1906" s="216">
        <v>1</v>
      </c>
      <c r="T1906" s="216"/>
    </row>
    <row r="1907" spans="1:20">
      <c r="A1907" s="216">
        <v>70718</v>
      </c>
      <c r="B1907" s="216">
        <v>3</v>
      </c>
      <c r="C1907" s="216" t="str">
        <f t="shared" si="58"/>
        <v>Rural areas / thinly-populated area</v>
      </c>
      <c r="D1907" s="216"/>
      <c r="E1907" s="216"/>
      <c r="F1907" s="216"/>
      <c r="L1907" s="216">
        <v>70718</v>
      </c>
      <c r="M1907" s="216">
        <v>310</v>
      </c>
      <c r="N1907" s="216" t="str">
        <f t="shared" si="59"/>
        <v>Rural area surrounding centres (central)</v>
      </c>
      <c r="O1907" s="216"/>
      <c r="P1907" s="216"/>
      <c r="Q1907" s="216" t="s">
        <v>195</v>
      </c>
      <c r="R1907" s="216" t="s">
        <v>196</v>
      </c>
      <c r="S1907" s="216"/>
      <c r="T1907" s="216"/>
    </row>
    <row r="1908" spans="1:20">
      <c r="A1908" s="216">
        <v>70719</v>
      </c>
      <c r="B1908" s="216">
        <v>3</v>
      </c>
      <c r="C1908" s="216" t="str">
        <f t="shared" si="58"/>
        <v>Rural areas / thinly-populated area</v>
      </c>
      <c r="D1908" s="216"/>
      <c r="E1908" s="216"/>
      <c r="F1908" s="216"/>
      <c r="L1908" s="216">
        <v>70719</v>
      </c>
      <c r="M1908" s="216">
        <v>103</v>
      </c>
      <c r="N1908" s="216" t="str">
        <f t="shared" si="59"/>
        <v>Urban centres (small)</v>
      </c>
      <c r="O1908" s="216" t="s">
        <v>195</v>
      </c>
      <c r="P1908" s="216" t="s">
        <v>196</v>
      </c>
      <c r="Q1908" s="216"/>
      <c r="R1908" s="216"/>
      <c r="S1908" s="216"/>
      <c r="T1908" s="216"/>
    </row>
    <row r="1909" spans="1:20">
      <c r="A1909" s="216">
        <v>70720</v>
      </c>
      <c r="B1909" s="216">
        <v>3</v>
      </c>
      <c r="C1909" s="216" t="str">
        <f t="shared" si="58"/>
        <v>Rural areas / thinly-populated area</v>
      </c>
      <c r="D1909" s="216"/>
      <c r="E1909" s="216"/>
      <c r="F1909" s="216"/>
      <c r="L1909" s="216">
        <v>70720</v>
      </c>
      <c r="M1909" s="216">
        <v>310</v>
      </c>
      <c r="N1909" s="216" t="str">
        <f t="shared" si="59"/>
        <v>Rural area surrounding centres (central)</v>
      </c>
      <c r="O1909" s="216"/>
      <c r="P1909" s="216"/>
      <c r="Q1909" s="216" t="s">
        <v>195</v>
      </c>
      <c r="R1909" s="216" t="s">
        <v>196</v>
      </c>
      <c r="S1909" s="216"/>
      <c r="T1909" s="216"/>
    </row>
    <row r="1910" spans="1:20">
      <c r="A1910" s="216">
        <v>70721</v>
      </c>
      <c r="B1910" s="216">
        <v>3</v>
      </c>
      <c r="C1910" s="216" t="str">
        <f t="shared" si="58"/>
        <v>Rural areas / thinly-populated area</v>
      </c>
      <c r="D1910" s="216"/>
      <c r="E1910" s="216"/>
      <c r="F1910" s="216"/>
      <c r="L1910" s="216">
        <v>70721</v>
      </c>
      <c r="M1910" s="216">
        <v>430</v>
      </c>
      <c r="N1910" s="216" t="str">
        <f t="shared" si="59"/>
        <v>Rural area (peripheral)</v>
      </c>
      <c r="O1910" s="216"/>
      <c r="P1910" s="216"/>
      <c r="Q1910" s="216"/>
      <c r="R1910" s="216"/>
      <c r="S1910" s="216">
        <v>1</v>
      </c>
      <c r="T1910" s="216"/>
    </row>
    <row r="1911" spans="1:20">
      <c r="A1911" s="216">
        <v>70723</v>
      </c>
      <c r="B1911" s="216">
        <v>3</v>
      </c>
      <c r="C1911" s="216" t="str">
        <f t="shared" si="58"/>
        <v>Rural areas / thinly-populated area</v>
      </c>
      <c r="D1911" s="216"/>
      <c r="E1911" s="216"/>
      <c r="F1911" s="216"/>
      <c r="L1911" s="216">
        <v>70723</v>
      </c>
      <c r="M1911" s="216">
        <v>430</v>
      </c>
      <c r="N1911" s="216" t="str">
        <f t="shared" si="59"/>
        <v>Rural area (peripheral)</v>
      </c>
      <c r="O1911" s="216"/>
      <c r="P1911" s="216"/>
      <c r="Q1911" s="216"/>
      <c r="R1911" s="216"/>
      <c r="S1911" s="216">
        <v>1</v>
      </c>
      <c r="T1911" s="216"/>
    </row>
    <row r="1912" spans="1:20">
      <c r="A1912" s="216">
        <v>70724</v>
      </c>
      <c r="B1912" s="216">
        <v>3</v>
      </c>
      <c r="C1912" s="216" t="str">
        <f t="shared" si="58"/>
        <v>Rural areas / thinly-populated area</v>
      </c>
      <c r="D1912" s="216"/>
      <c r="E1912" s="216"/>
      <c r="F1912" s="216"/>
      <c r="L1912" s="216">
        <v>70724</v>
      </c>
      <c r="M1912" s="216">
        <v>430</v>
      </c>
      <c r="N1912" s="216" t="str">
        <f t="shared" si="59"/>
        <v>Rural area (peripheral)</v>
      </c>
      <c r="O1912" s="216"/>
      <c r="P1912" s="216"/>
      <c r="Q1912" s="216"/>
      <c r="R1912" s="216"/>
      <c r="S1912" s="216">
        <v>1</v>
      </c>
      <c r="T1912" s="216"/>
    </row>
    <row r="1913" spans="1:20">
      <c r="A1913" s="216">
        <v>70725</v>
      </c>
      <c r="B1913" s="216">
        <v>3</v>
      </c>
      <c r="C1913" s="216" t="str">
        <f t="shared" si="58"/>
        <v>Rural areas / thinly-populated area</v>
      </c>
      <c r="D1913" s="216"/>
      <c r="E1913" s="216"/>
      <c r="F1913" s="216"/>
      <c r="L1913" s="216">
        <v>70725</v>
      </c>
      <c r="M1913" s="216">
        <v>310</v>
      </c>
      <c r="N1913" s="216" t="str">
        <f t="shared" si="59"/>
        <v>Rural area surrounding centres (central)</v>
      </c>
      <c r="O1913" s="216"/>
      <c r="P1913" s="216"/>
      <c r="Q1913" s="216" t="s">
        <v>195</v>
      </c>
      <c r="R1913" s="216" t="s">
        <v>196</v>
      </c>
      <c r="S1913" s="216"/>
      <c r="T1913" s="216"/>
    </row>
    <row r="1914" spans="1:20">
      <c r="A1914" s="216">
        <v>70726</v>
      </c>
      <c r="B1914" s="216">
        <v>3</v>
      </c>
      <c r="C1914" s="216" t="str">
        <f t="shared" si="58"/>
        <v>Rural areas / thinly-populated area</v>
      </c>
      <c r="D1914" s="216"/>
      <c r="E1914" s="216"/>
      <c r="F1914" s="216"/>
      <c r="L1914" s="216">
        <v>70726</v>
      </c>
      <c r="M1914" s="216">
        <v>430</v>
      </c>
      <c r="N1914" s="216" t="str">
        <f t="shared" si="59"/>
        <v>Rural area (peripheral)</v>
      </c>
      <c r="O1914" s="216"/>
      <c r="P1914" s="216"/>
      <c r="Q1914" s="216"/>
      <c r="R1914" s="216"/>
      <c r="S1914" s="216">
        <v>1</v>
      </c>
      <c r="T1914" s="216"/>
    </row>
    <row r="1915" spans="1:20">
      <c r="A1915" s="216">
        <v>70727</v>
      </c>
      <c r="B1915" s="216">
        <v>3</v>
      </c>
      <c r="C1915" s="216" t="str">
        <f t="shared" si="58"/>
        <v>Rural areas / thinly-populated area</v>
      </c>
      <c r="D1915" s="216"/>
      <c r="E1915" s="216"/>
      <c r="F1915" s="216"/>
      <c r="L1915" s="216">
        <v>70727</v>
      </c>
      <c r="M1915" s="216">
        <v>310</v>
      </c>
      <c r="N1915" s="216" t="str">
        <f t="shared" si="59"/>
        <v>Rural area surrounding centres (central)</v>
      </c>
      <c r="O1915" s="216"/>
      <c r="P1915" s="216"/>
      <c r="Q1915" s="216" t="s">
        <v>195</v>
      </c>
      <c r="R1915" s="216" t="s">
        <v>196</v>
      </c>
      <c r="S1915" s="216"/>
      <c r="T1915" s="216"/>
    </row>
    <row r="1916" spans="1:20">
      <c r="A1916" s="216">
        <v>70728</v>
      </c>
      <c r="B1916" s="216">
        <v>3</v>
      </c>
      <c r="C1916" s="216" t="str">
        <f t="shared" si="58"/>
        <v>Rural areas / thinly-populated area</v>
      </c>
      <c r="D1916" s="216"/>
      <c r="E1916" s="216"/>
      <c r="F1916" s="216"/>
      <c r="L1916" s="216">
        <v>70728</v>
      </c>
      <c r="M1916" s="216">
        <v>430</v>
      </c>
      <c r="N1916" s="216" t="str">
        <f t="shared" si="59"/>
        <v>Rural area (peripheral)</v>
      </c>
      <c r="O1916" s="216"/>
      <c r="P1916" s="216"/>
      <c r="Q1916" s="216"/>
      <c r="R1916" s="216"/>
      <c r="S1916" s="216">
        <v>1</v>
      </c>
      <c r="T1916" s="216"/>
    </row>
    <row r="1917" spans="1:20">
      <c r="A1917" s="216">
        <v>70729</v>
      </c>
      <c r="B1917" s="216">
        <v>3</v>
      </c>
      <c r="C1917" s="216" t="str">
        <f t="shared" si="58"/>
        <v>Rural areas / thinly-populated area</v>
      </c>
      <c r="D1917" s="216"/>
      <c r="E1917" s="216"/>
      <c r="F1917" s="216"/>
      <c r="L1917" s="216">
        <v>70729</v>
      </c>
      <c r="M1917" s="216">
        <v>410</v>
      </c>
      <c r="N1917" s="216" t="str">
        <f t="shared" si="59"/>
        <v>Rural area (central)</v>
      </c>
      <c r="O1917" s="216"/>
      <c r="P1917" s="216"/>
      <c r="Q1917" s="216"/>
      <c r="R1917" s="216"/>
      <c r="S1917" s="216"/>
      <c r="T1917" s="216"/>
    </row>
    <row r="1918" spans="1:20">
      <c r="A1918" s="216">
        <v>70731</v>
      </c>
      <c r="B1918" s="216">
        <v>3</v>
      </c>
      <c r="C1918" s="216" t="str">
        <f t="shared" si="58"/>
        <v>Rural areas / thinly-populated area</v>
      </c>
      <c r="D1918" s="216"/>
      <c r="E1918" s="216"/>
      <c r="F1918" s="216"/>
      <c r="L1918" s="216">
        <v>70731</v>
      </c>
      <c r="M1918" s="216">
        <v>103</v>
      </c>
      <c r="N1918" s="216" t="str">
        <f t="shared" si="59"/>
        <v>Urban centres (small)</v>
      </c>
      <c r="O1918" s="216" t="s">
        <v>195</v>
      </c>
      <c r="P1918" s="216" t="s">
        <v>196</v>
      </c>
      <c r="Q1918" s="216"/>
      <c r="R1918" s="216"/>
      <c r="S1918" s="216"/>
      <c r="T1918" s="216"/>
    </row>
    <row r="1919" spans="1:20">
      <c r="A1919" s="216">
        <v>70732</v>
      </c>
      <c r="B1919" s="216">
        <v>3</v>
      </c>
      <c r="C1919" s="216" t="str">
        <f t="shared" si="58"/>
        <v>Rural areas / thinly-populated area</v>
      </c>
      <c r="D1919" s="216"/>
      <c r="E1919" s="216"/>
      <c r="F1919" s="216"/>
      <c r="L1919" s="216">
        <v>70732</v>
      </c>
      <c r="M1919" s="216">
        <v>103</v>
      </c>
      <c r="N1919" s="216" t="str">
        <f t="shared" si="59"/>
        <v>Urban centres (small)</v>
      </c>
      <c r="O1919" s="216" t="s">
        <v>195</v>
      </c>
      <c r="P1919" s="216" t="s">
        <v>196</v>
      </c>
      <c r="Q1919" s="216"/>
      <c r="R1919" s="216"/>
      <c r="S1919" s="216"/>
      <c r="T1919" s="216"/>
    </row>
    <row r="1920" spans="1:20">
      <c r="A1920" s="216">
        <v>70733</v>
      </c>
      <c r="B1920" s="216">
        <v>3</v>
      </c>
      <c r="C1920" s="216" t="str">
        <f t="shared" si="58"/>
        <v>Rural areas / thinly-populated area</v>
      </c>
      <c r="D1920" s="216"/>
      <c r="E1920" s="216"/>
      <c r="F1920" s="216"/>
      <c r="L1920" s="216">
        <v>70733</v>
      </c>
      <c r="M1920" s="216">
        <v>430</v>
      </c>
      <c r="N1920" s="216" t="str">
        <f t="shared" si="59"/>
        <v>Rural area (peripheral)</v>
      </c>
      <c r="O1920" s="216"/>
      <c r="P1920" s="216"/>
      <c r="Q1920" s="216"/>
      <c r="R1920" s="216"/>
      <c r="S1920" s="216"/>
      <c r="T1920" s="216"/>
    </row>
    <row r="1921" spans="1:20">
      <c r="A1921" s="216">
        <v>70734</v>
      </c>
      <c r="B1921" s="216">
        <v>3</v>
      </c>
      <c r="C1921" s="216" t="str">
        <f t="shared" si="58"/>
        <v>Rural areas / thinly-populated area</v>
      </c>
      <c r="D1921" s="216"/>
      <c r="E1921" s="216"/>
      <c r="F1921" s="216"/>
      <c r="L1921" s="216">
        <v>70734</v>
      </c>
      <c r="M1921" s="216">
        <v>430</v>
      </c>
      <c r="N1921" s="216" t="str">
        <f t="shared" si="59"/>
        <v>Rural area (peripheral)</v>
      </c>
      <c r="O1921" s="216"/>
      <c r="P1921" s="216"/>
      <c r="Q1921" s="216"/>
      <c r="R1921" s="216"/>
      <c r="S1921" s="216">
        <v>1</v>
      </c>
      <c r="T1921" s="216"/>
    </row>
    <row r="1922" spans="1:20">
      <c r="A1922" s="216">
        <v>70735</v>
      </c>
      <c r="B1922" s="216">
        <v>3</v>
      </c>
      <c r="C1922" s="216" t="str">
        <f t="shared" si="58"/>
        <v>Rural areas / thinly-populated area</v>
      </c>
      <c r="D1922" s="216"/>
      <c r="E1922" s="216"/>
      <c r="F1922" s="216"/>
      <c r="L1922" s="216">
        <v>70735</v>
      </c>
      <c r="M1922" s="216">
        <v>410</v>
      </c>
      <c r="N1922" s="216" t="str">
        <f t="shared" si="59"/>
        <v>Rural area (central)</v>
      </c>
      <c r="O1922" s="216"/>
      <c r="P1922" s="216"/>
      <c r="Q1922" s="216"/>
      <c r="R1922" s="216"/>
      <c r="S1922" s="216"/>
      <c r="T1922" s="216"/>
    </row>
    <row r="1923" spans="1:20">
      <c r="A1923" s="216">
        <v>70801</v>
      </c>
      <c r="B1923" s="216">
        <v>3</v>
      </c>
      <c r="C1923" s="216" t="str">
        <f t="shared" si="58"/>
        <v>Rural areas / thinly-populated area</v>
      </c>
      <c r="D1923" s="216"/>
      <c r="E1923" s="216"/>
      <c r="F1923" s="216"/>
      <c r="L1923" s="216">
        <v>70801</v>
      </c>
      <c r="M1923" s="216">
        <v>430</v>
      </c>
      <c r="N1923" s="216" t="str">
        <f t="shared" si="59"/>
        <v>Rural area (peripheral)</v>
      </c>
      <c r="O1923" s="216"/>
      <c r="P1923" s="216"/>
      <c r="Q1923" s="216"/>
      <c r="R1923" s="216"/>
      <c r="S1923" s="216">
        <v>1</v>
      </c>
      <c r="T1923" s="216"/>
    </row>
    <row r="1924" spans="1:20">
      <c r="A1924" s="216">
        <v>70802</v>
      </c>
      <c r="B1924" s="216">
        <v>3</v>
      </c>
      <c r="C1924" s="216" t="str">
        <f t="shared" ref="C1924:C1987" si="60">VLOOKUP(B1924,$F$3:$G$5,2)</f>
        <v>Rural areas / thinly-populated area</v>
      </c>
      <c r="D1924" s="216"/>
      <c r="E1924" s="216"/>
      <c r="F1924" s="216"/>
      <c r="L1924" s="216">
        <v>70802</v>
      </c>
      <c r="M1924" s="216">
        <v>410</v>
      </c>
      <c r="N1924" s="216" t="str">
        <f t="shared" ref="N1924:N1987" si="61">VLOOKUP(M1924,$U$3:$V$13,2)</f>
        <v>Rural area (central)</v>
      </c>
      <c r="O1924" s="216"/>
      <c r="P1924" s="216"/>
      <c r="Q1924" s="216"/>
      <c r="R1924" s="216"/>
      <c r="S1924" s="216">
        <v>1</v>
      </c>
      <c r="T1924" s="216"/>
    </row>
    <row r="1925" spans="1:20">
      <c r="A1925" s="216">
        <v>70803</v>
      </c>
      <c r="B1925" s="216">
        <v>3</v>
      </c>
      <c r="C1925" s="216" t="str">
        <f t="shared" si="60"/>
        <v>Rural areas / thinly-populated area</v>
      </c>
      <c r="D1925" s="216"/>
      <c r="E1925" s="216"/>
      <c r="F1925" s="216"/>
      <c r="L1925" s="216">
        <v>70803</v>
      </c>
      <c r="M1925" s="216">
        <v>410</v>
      </c>
      <c r="N1925" s="216" t="str">
        <f t="shared" si="61"/>
        <v>Rural area (central)</v>
      </c>
      <c r="O1925" s="216"/>
      <c r="P1925" s="216"/>
      <c r="Q1925" s="216"/>
      <c r="R1925" s="216"/>
      <c r="S1925" s="216">
        <v>1</v>
      </c>
      <c r="T1925" s="216"/>
    </row>
    <row r="1926" spans="1:20">
      <c r="A1926" s="216">
        <v>70804</v>
      </c>
      <c r="B1926" s="216">
        <v>3</v>
      </c>
      <c r="C1926" s="216" t="str">
        <f t="shared" si="60"/>
        <v>Rural areas / thinly-populated area</v>
      </c>
      <c r="D1926" s="216"/>
      <c r="E1926" s="216"/>
      <c r="F1926" s="216"/>
      <c r="L1926" s="216">
        <v>70804</v>
      </c>
      <c r="M1926" s="216">
        <v>310</v>
      </c>
      <c r="N1926" s="216" t="str">
        <f t="shared" si="61"/>
        <v>Rural area surrounding centres (central)</v>
      </c>
      <c r="O1926" s="216"/>
      <c r="P1926" s="216"/>
      <c r="Q1926" s="216" t="s">
        <v>357</v>
      </c>
      <c r="R1926" s="216" t="s">
        <v>358</v>
      </c>
      <c r="S1926" s="216">
        <v>1</v>
      </c>
      <c r="T1926" s="216"/>
    </row>
    <row r="1927" spans="1:20">
      <c r="A1927" s="216">
        <v>70805</v>
      </c>
      <c r="B1927" s="216">
        <v>2</v>
      </c>
      <c r="C1927" s="216" t="str">
        <f t="shared" si="60"/>
        <v>Towns and suburbs / intermediate density area</v>
      </c>
      <c r="D1927" s="216"/>
      <c r="E1927" s="216"/>
      <c r="F1927" s="216"/>
      <c r="L1927" s="216">
        <v>70805</v>
      </c>
      <c r="M1927" s="216">
        <v>103</v>
      </c>
      <c r="N1927" s="216" t="str">
        <f t="shared" si="61"/>
        <v>Urban centres (small)</v>
      </c>
      <c r="O1927" s="216" t="s">
        <v>357</v>
      </c>
      <c r="P1927" s="216" t="s">
        <v>358</v>
      </c>
      <c r="Q1927" s="216"/>
      <c r="R1927" s="216"/>
      <c r="S1927" s="216">
        <v>1</v>
      </c>
      <c r="T1927" s="216"/>
    </row>
    <row r="1928" spans="1:20">
      <c r="A1928" s="216">
        <v>70806</v>
      </c>
      <c r="B1928" s="216">
        <v>3</v>
      </c>
      <c r="C1928" s="216" t="str">
        <f t="shared" si="60"/>
        <v>Rural areas / thinly-populated area</v>
      </c>
      <c r="D1928" s="216"/>
      <c r="E1928" s="216"/>
      <c r="F1928" s="216"/>
      <c r="L1928" s="216">
        <v>70806</v>
      </c>
      <c r="M1928" s="216">
        <v>103</v>
      </c>
      <c r="N1928" s="216" t="str">
        <f t="shared" si="61"/>
        <v>Urban centres (small)</v>
      </c>
      <c r="O1928" s="216" t="s">
        <v>357</v>
      </c>
      <c r="P1928" s="216" t="s">
        <v>358</v>
      </c>
      <c r="Q1928" s="216"/>
      <c r="R1928" s="216"/>
      <c r="S1928" s="216"/>
      <c r="T1928" s="216"/>
    </row>
    <row r="1929" spans="1:20">
      <c r="A1929" s="216">
        <v>70807</v>
      </c>
      <c r="B1929" s="216">
        <v>3</v>
      </c>
      <c r="C1929" s="216" t="str">
        <f t="shared" si="60"/>
        <v>Rural areas / thinly-populated area</v>
      </c>
      <c r="D1929" s="216"/>
      <c r="E1929" s="216"/>
      <c r="F1929" s="216"/>
      <c r="L1929" s="216">
        <v>70807</v>
      </c>
      <c r="M1929" s="216">
        <v>410</v>
      </c>
      <c r="N1929" s="216" t="str">
        <f t="shared" si="61"/>
        <v>Rural area (central)</v>
      </c>
      <c r="O1929" s="216"/>
      <c r="P1929" s="216"/>
      <c r="Q1929" s="216"/>
      <c r="R1929" s="216"/>
      <c r="S1929" s="216">
        <v>1</v>
      </c>
      <c r="T1929" s="216"/>
    </row>
    <row r="1930" spans="1:20">
      <c r="A1930" s="216">
        <v>70808</v>
      </c>
      <c r="B1930" s="216">
        <v>3</v>
      </c>
      <c r="C1930" s="216" t="str">
        <f t="shared" si="60"/>
        <v>Rural areas / thinly-populated area</v>
      </c>
      <c r="D1930" s="216"/>
      <c r="E1930" s="216"/>
      <c r="F1930" s="216"/>
      <c r="L1930" s="216">
        <v>70808</v>
      </c>
      <c r="M1930" s="216">
        <v>430</v>
      </c>
      <c r="N1930" s="216" t="str">
        <f t="shared" si="61"/>
        <v>Rural area (peripheral)</v>
      </c>
      <c r="O1930" s="216"/>
      <c r="P1930" s="216"/>
      <c r="Q1930" s="216"/>
      <c r="R1930" s="216"/>
      <c r="S1930" s="216">
        <v>1</v>
      </c>
      <c r="T1930" s="216"/>
    </row>
    <row r="1931" spans="1:20">
      <c r="A1931" s="216">
        <v>70809</v>
      </c>
      <c r="B1931" s="216">
        <v>3</v>
      </c>
      <c r="C1931" s="216" t="str">
        <f t="shared" si="60"/>
        <v>Rural areas / thinly-populated area</v>
      </c>
      <c r="D1931" s="216"/>
      <c r="E1931" s="216"/>
      <c r="F1931" s="216"/>
      <c r="L1931" s="216">
        <v>70809</v>
      </c>
      <c r="M1931" s="216">
        <v>310</v>
      </c>
      <c r="N1931" s="216" t="str">
        <f t="shared" si="61"/>
        <v>Rural area surrounding centres (central)</v>
      </c>
      <c r="O1931" s="216"/>
      <c r="P1931" s="216"/>
      <c r="Q1931" s="216" t="s">
        <v>357</v>
      </c>
      <c r="R1931" s="216" t="s">
        <v>358</v>
      </c>
      <c r="S1931" s="216"/>
      <c r="T1931" s="216"/>
    </row>
    <row r="1932" spans="1:20">
      <c r="A1932" s="216">
        <v>70810</v>
      </c>
      <c r="B1932" s="216">
        <v>3</v>
      </c>
      <c r="C1932" s="216" t="str">
        <f t="shared" si="60"/>
        <v>Rural areas / thinly-populated area</v>
      </c>
      <c r="D1932" s="216"/>
      <c r="E1932" s="216"/>
      <c r="F1932" s="216"/>
      <c r="L1932" s="216">
        <v>70810</v>
      </c>
      <c r="M1932" s="216">
        <v>310</v>
      </c>
      <c r="N1932" s="216" t="str">
        <f t="shared" si="61"/>
        <v>Rural area surrounding centres (central)</v>
      </c>
      <c r="O1932" s="216"/>
      <c r="P1932" s="216"/>
      <c r="Q1932" s="216" t="s">
        <v>357</v>
      </c>
      <c r="R1932" s="216" t="s">
        <v>358</v>
      </c>
      <c r="S1932" s="216"/>
      <c r="T1932" s="216"/>
    </row>
    <row r="1933" spans="1:20">
      <c r="A1933" s="216">
        <v>70811</v>
      </c>
      <c r="B1933" s="216">
        <v>3</v>
      </c>
      <c r="C1933" s="216" t="str">
        <f t="shared" si="60"/>
        <v>Rural areas / thinly-populated area</v>
      </c>
      <c r="D1933" s="216"/>
      <c r="E1933" s="216"/>
      <c r="F1933" s="216"/>
      <c r="L1933" s="216">
        <v>70811</v>
      </c>
      <c r="M1933" s="216">
        <v>410</v>
      </c>
      <c r="N1933" s="216" t="str">
        <f t="shared" si="61"/>
        <v>Rural area (central)</v>
      </c>
      <c r="O1933" s="216"/>
      <c r="P1933" s="216"/>
      <c r="Q1933" s="216"/>
      <c r="R1933" s="216"/>
      <c r="S1933" s="216">
        <v>1</v>
      </c>
      <c r="T1933" s="216"/>
    </row>
    <row r="1934" spans="1:20">
      <c r="A1934" s="216">
        <v>70812</v>
      </c>
      <c r="B1934" s="216">
        <v>3</v>
      </c>
      <c r="C1934" s="216" t="str">
        <f t="shared" si="60"/>
        <v>Rural areas / thinly-populated area</v>
      </c>
      <c r="D1934" s="216"/>
      <c r="E1934" s="216"/>
      <c r="F1934" s="216"/>
      <c r="L1934" s="216">
        <v>70812</v>
      </c>
      <c r="M1934" s="216">
        <v>430</v>
      </c>
      <c r="N1934" s="216" t="str">
        <f t="shared" si="61"/>
        <v>Rural area (peripheral)</v>
      </c>
      <c r="O1934" s="216"/>
      <c r="P1934" s="216"/>
      <c r="Q1934" s="216"/>
      <c r="R1934" s="216"/>
      <c r="S1934" s="216">
        <v>1</v>
      </c>
      <c r="T1934" s="216"/>
    </row>
    <row r="1935" spans="1:20">
      <c r="A1935" s="216">
        <v>70813</v>
      </c>
      <c r="B1935" s="216">
        <v>3</v>
      </c>
      <c r="C1935" s="216" t="str">
        <f t="shared" si="60"/>
        <v>Rural areas / thinly-populated area</v>
      </c>
      <c r="D1935" s="216"/>
      <c r="E1935" s="216"/>
      <c r="F1935" s="216"/>
      <c r="L1935" s="216">
        <v>70813</v>
      </c>
      <c r="M1935" s="216">
        <v>330</v>
      </c>
      <c r="N1935" s="216" t="str">
        <f t="shared" si="61"/>
        <v>Rural area surrounding centres (peripheral)</v>
      </c>
      <c r="O1935" s="216"/>
      <c r="P1935" s="216"/>
      <c r="Q1935" s="216" t="s">
        <v>357</v>
      </c>
      <c r="R1935" s="216" t="s">
        <v>358</v>
      </c>
      <c r="S1935" s="216"/>
      <c r="T1935" s="216"/>
    </row>
    <row r="1936" spans="1:20">
      <c r="A1936" s="216">
        <v>70814</v>
      </c>
      <c r="B1936" s="216">
        <v>3</v>
      </c>
      <c r="C1936" s="216" t="str">
        <f t="shared" si="60"/>
        <v>Rural areas / thinly-populated area</v>
      </c>
      <c r="D1936" s="216"/>
      <c r="E1936" s="216"/>
      <c r="F1936" s="216"/>
      <c r="L1936" s="216">
        <v>70814</v>
      </c>
      <c r="M1936" s="216">
        <v>310</v>
      </c>
      <c r="N1936" s="216" t="str">
        <f t="shared" si="61"/>
        <v>Rural area surrounding centres (central)</v>
      </c>
      <c r="O1936" s="216"/>
      <c r="P1936" s="216"/>
      <c r="Q1936" s="216" t="s">
        <v>357</v>
      </c>
      <c r="R1936" s="216" t="s">
        <v>358</v>
      </c>
      <c r="S1936" s="216">
        <v>1</v>
      </c>
      <c r="T1936" s="216"/>
    </row>
    <row r="1937" spans="1:20">
      <c r="A1937" s="216">
        <v>70815</v>
      </c>
      <c r="B1937" s="216">
        <v>3</v>
      </c>
      <c r="C1937" s="216" t="str">
        <f t="shared" si="60"/>
        <v>Rural areas / thinly-populated area</v>
      </c>
      <c r="D1937" s="216"/>
      <c r="E1937" s="216"/>
      <c r="F1937" s="216"/>
      <c r="L1937" s="216">
        <v>70815</v>
      </c>
      <c r="M1937" s="216">
        <v>430</v>
      </c>
      <c r="N1937" s="216" t="str">
        <f t="shared" si="61"/>
        <v>Rural area (peripheral)</v>
      </c>
      <c r="O1937" s="216"/>
      <c r="P1937" s="216"/>
      <c r="Q1937" s="216"/>
      <c r="R1937" s="216"/>
      <c r="S1937" s="216">
        <v>1</v>
      </c>
      <c r="T1937" s="216"/>
    </row>
    <row r="1938" spans="1:20">
      <c r="A1938" s="216">
        <v>70816</v>
      </c>
      <c r="B1938" s="216">
        <v>2</v>
      </c>
      <c r="C1938" s="216" t="str">
        <f t="shared" si="60"/>
        <v>Towns and suburbs / intermediate density area</v>
      </c>
      <c r="D1938" s="216"/>
      <c r="E1938" s="216"/>
      <c r="F1938" s="216"/>
      <c r="L1938" s="216">
        <v>70816</v>
      </c>
      <c r="M1938" s="216">
        <v>103</v>
      </c>
      <c r="N1938" s="216" t="str">
        <f t="shared" si="61"/>
        <v>Urban centres (small)</v>
      </c>
      <c r="O1938" s="216" t="s">
        <v>357</v>
      </c>
      <c r="P1938" s="216" t="s">
        <v>358</v>
      </c>
      <c r="Q1938" s="216"/>
      <c r="R1938" s="216"/>
      <c r="S1938" s="216">
        <v>1</v>
      </c>
      <c r="T1938" s="216"/>
    </row>
    <row r="1939" spans="1:20">
      <c r="A1939" s="216">
        <v>70817</v>
      </c>
      <c r="B1939" s="216">
        <v>3</v>
      </c>
      <c r="C1939" s="216" t="str">
        <f t="shared" si="60"/>
        <v>Rural areas / thinly-populated area</v>
      </c>
      <c r="D1939" s="216"/>
      <c r="E1939" s="216"/>
      <c r="F1939" s="216"/>
      <c r="L1939" s="216">
        <v>70817</v>
      </c>
      <c r="M1939" s="216">
        <v>430</v>
      </c>
      <c r="N1939" s="216" t="str">
        <f t="shared" si="61"/>
        <v>Rural area (peripheral)</v>
      </c>
      <c r="O1939" s="216"/>
      <c r="P1939" s="216"/>
      <c r="Q1939" s="216"/>
      <c r="R1939" s="216"/>
      <c r="S1939" s="216">
        <v>1</v>
      </c>
      <c r="T1939" s="216"/>
    </row>
    <row r="1940" spans="1:20">
      <c r="A1940" s="216">
        <v>70818</v>
      </c>
      <c r="B1940" s="216">
        <v>3</v>
      </c>
      <c r="C1940" s="216" t="str">
        <f t="shared" si="60"/>
        <v>Rural areas / thinly-populated area</v>
      </c>
      <c r="D1940" s="216"/>
      <c r="E1940" s="216"/>
      <c r="F1940" s="216"/>
      <c r="L1940" s="216">
        <v>70818</v>
      </c>
      <c r="M1940" s="216">
        <v>430</v>
      </c>
      <c r="N1940" s="216" t="str">
        <f t="shared" si="61"/>
        <v>Rural area (peripheral)</v>
      </c>
      <c r="O1940" s="216"/>
      <c r="P1940" s="216"/>
      <c r="Q1940" s="216"/>
      <c r="R1940" s="216"/>
      <c r="S1940" s="216">
        <v>1</v>
      </c>
      <c r="T1940" s="216"/>
    </row>
    <row r="1941" spans="1:20">
      <c r="A1941" s="216">
        <v>70819</v>
      </c>
      <c r="B1941" s="216">
        <v>3</v>
      </c>
      <c r="C1941" s="216" t="str">
        <f t="shared" si="60"/>
        <v>Rural areas / thinly-populated area</v>
      </c>
      <c r="D1941" s="216"/>
      <c r="E1941" s="216"/>
      <c r="F1941" s="216"/>
      <c r="L1941" s="216">
        <v>70819</v>
      </c>
      <c r="M1941" s="216">
        <v>430</v>
      </c>
      <c r="N1941" s="216" t="str">
        <f t="shared" si="61"/>
        <v>Rural area (peripheral)</v>
      </c>
      <c r="O1941" s="216"/>
      <c r="P1941" s="216"/>
      <c r="Q1941" s="216"/>
      <c r="R1941" s="216"/>
      <c r="S1941" s="216"/>
      <c r="T1941" s="216"/>
    </row>
    <row r="1942" spans="1:20">
      <c r="A1942" s="216">
        <v>70820</v>
      </c>
      <c r="B1942" s="216">
        <v>2</v>
      </c>
      <c r="C1942" s="216" t="str">
        <f t="shared" si="60"/>
        <v>Towns and suburbs / intermediate density area</v>
      </c>
      <c r="D1942" s="216"/>
      <c r="E1942" s="216"/>
      <c r="F1942" s="216"/>
      <c r="L1942" s="216">
        <v>70820</v>
      </c>
      <c r="M1942" s="216">
        <v>103</v>
      </c>
      <c r="N1942" s="216" t="str">
        <f t="shared" si="61"/>
        <v>Urban centres (small)</v>
      </c>
      <c r="O1942" s="216" t="s">
        <v>357</v>
      </c>
      <c r="P1942" s="216" t="s">
        <v>358</v>
      </c>
      <c r="Q1942" s="216"/>
      <c r="R1942" s="216"/>
      <c r="S1942" s="216"/>
      <c r="T1942" s="216"/>
    </row>
    <row r="1943" spans="1:20">
      <c r="A1943" s="216">
        <v>70821</v>
      </c>
      <c r="B1943" s="216">
        <v>3</v>
      </c>
      <c r="C1943" s="216" t="str">
        <f t="shared" si="60"/>
        <v>Rural areas / thinly-populated area</v>
      </c>
      <c r="D1943" s="216"/>
      <c r="E1943" s="216"/>
      <c r="F1943" s="216"/>
      <c r="L1943" s="216">
        <v>70821</v>
      </c>
      <c r="M1943" s="216">
        <v>410</v>
      </c>
      <c r="N1943" s="216" t="str">
        <f t="shared" si="61"/>
        <v>Rural area (central)</v>
      </c>
      <c r="O1943" s="216"/>
      <c r="P1943" s="216"/>
      <c r="Q1943" s="216"/>
      <c r="R1943" s="216"/>
      <c r="S1943" s="216">
        <v>1</v>
      </c>
      <c r="T1943" s="216"/>
    </row>
    <row r="1944" spans="1:20">
      <c r="A1944" s="216">
        <v>70822</v>
      </c>
      <c r="B1944" s="216">
        <v>3</v>
      </c>
      <c r="C1944" s="216" t="str">
        <f t="shared" si="60"/>
        <v>Rural areas / thinly-populated area</v>
      </c>
      <c r="D1944" s="216"/>
      <c r="E1944" s="216"/>
      <c r="F1944" s="216"/>
      <c r="L1944" s="216">
        <v>70822</v>
      </c>
      <c r="M1944" s="216">
        <v>310</v>
      </c>
      <c r="N1944" s="216" t="str">
        <f t="shared" si="61"/>
        <v>Rural area surrounding centres (central)</v>
      </c>
      <c r="O1944" s="216"/>
      <c r="P1944" s="216"/>
      <c r="Q1944" s="216" t="s">
        <v>357</v>
      </c>
      <c r="R1944" s="216" t="s">
        <v>358</v>
      </c>
      <c r="S1944" s="216"/>
      <c r="T1944" s="216"/>
    </row>
    <row r="1945" spans="1:20">
      <c r="A1945" s="216">
        <v>70823</v>
      </c>
      <c r="B1945" s="216">
        <v>3</v>
      </c>
      <c r="C1945" s="216" t="str">
        <f t="shared" si="60"/>
        <v>Rural areas / thinly-populated area</v>
      </c>
      <c r="D1945" s="216"/>
      <c r="E1945" s="216"/>
      <c r="F1945" s="216"/>
      <c r="L1945" s="216">
        <v>70823</v>
      </c>
      <c r="M1945" s="216">
        <v>430</v>
      </c>
      <c r="N1945" s="216" t="str">
        <f t="shared" si="61"/>
        <v>Rural area (peripheral)</v>
      </c>
      <c r="O1945" s="216"/>
      <c r="P1945" s="216"/>
      <c r="Q1945" s="216"/>
      <c r="R1945" s="216"/>
      <c r="S1945" s="216">
        <v>1</v>
      </c>
      <c r="T1945" s="216"/>
    </row>
    <row r="1946" spans="1:20">
      <c r="A1946" s="216">
        <v>70824</v>
      </c>
      <c r="B1946" s="216">
        <v>3</v>
      </c>
      <c r="C1946" s="216" t="str">
        <f t="shared" si="60"/>
        <v>Rural areas / thinly-populated area</v>
      </c>
      <c r="D1946" s="216"/>
      <c r="E1946" s="216"/>
      <c r="F1946" s="216"/>
      <c r="L1946" s="216">
        <v>70824</v>
      </c>
      <c r="M1946" s="216">
        <v>410</v>
      </c>
      <c r="N1946" s="216" t="str">
        <f t="shared" si="61"/>
        <v>Rural area (central)</v>
      </c>
      <c r="O1946" s="216"/>
      <c r="P1946" s="216"/>
      <c r="Q1946" s="216"/>
      <c r="R1946" s="216"/>
      <c r="S1946" s="216">
        <v>1</v>
      </c>
      <c r="T1946" s="216"/>
    </row>
    <row r="1947" spans="1:20">
      <c r="A1947" s="216">
        <v>70825</v>
      </c>
      <c r="B1947" s="216">
        <v>3</v>
      </c>
      <c r="C1947" s="216" t="str">
        <f t="shared" si="60"/>
        <v>Rural areas / thinly-populated area</v>
      </c>
      <c r="D1947" s="216"/>
      <c r="E1947" s="216"/>
      <c r="F1947" s="216"/>
      <c r="L1947" s="216">
        <v>70825</v>
      </c>
      <c r="M1947" s="216">
        <v>410</v>
      </c>
      <c r="N1947" s="216" t="str">
        <f t="shared" si="61"/>
        <v>Rural area (central)</v>
      </c>
      <c r="O1947" s="216"/>
      <c r="P1947" s="216"/>
      <c r="Q1947" s="216"/>
      <c r="R1947" s="216"/>
      <c r="S1947" s="216">
        <v>1</v>
      </c>
      <c r="T1947" s="216"/>
    </row>
    <row r="1948" spans="1:20">
      <c r="A1948" s="216">
        <v>70826</v>
      </c>
      <c r="B1948" s="216">
        <v>3</v>
      </c>
      <c r="C1948" s="216" t="str">
        <f t="shared" si="60"/>
        <v>Rural areas / thinly-populated area</v>
      </c>
      <c r="D1948" s="216"/>
      <c r="E1948" s="216"/>
      <c r="F1948" s="216"/>
      <c r="L1948" s="216">
        <v>70826</v>
      </c>
      <c r="M1948" s="216">
        <v>103</v>
      </c>
      <c r="N1948" s="216" t="str">
        <f t="shared" si="61"/>
        <v>Urban centres (small)</v>
      </c>
      <c r="O1948" s="216" t="s">
        <v>357</v>
      </c>
      <c r="P1948" s="216" t="s">
        <v>358</v>
      </c>
      <c r="Q1948" s="216"/>
      <c r="R1948" s="216"/>
      <c r="S1948" s="216"/>
      <c r="T1948" s="216"/>
    </row>
    <row r="1949" spans="1:20">
      <c r="A1949" s="216">
        <v>70827</v>
      </c>
      <c r="B1949" s="216">
        <v>3</v>
      </c>
      <c r="C1949" s="216" t="str">
        <f t="shared" si="60"/>
        <v>Rural areas / thinly-populated area</v>
      </c>
      <c r="D1949" s="216"/>
      <c r="E1949" s="216"/>
      <c r="F1949" s="216"/>
      <c r="L1949" s="216">
        <v>70827</v>
      </c>
      <c r="M1949" s="216">
        <v>310</v>
      </c>
      <c r="N1949" s="216" t="str">
        <f t="shared" si="61"/>
        <v>Rural area surrounding centres (central)</v>
      </c>
      <c r="O1949" s="216"/>
      <c r="P1949" s="216"/>
      <c r="Q1949" s="216" t="s">
        <v>357</v>
      </c>
      <c r="R1949" s="216" t="s">
        <v>358</v>
      </c>
      <c r="S1949" s="216"/>
      <c r="T1949" s="216"/>
    </row>
    <row r="1950" spans="1:20">
      <c r="A1950" s="216">
        <v>70828</v>
      </c>
      <c r="B1950" s="216">
        <v>2</v>
      </c>
      <c r="C1950" s="216" t="str">
        <f t="shared" si="60"/>
        <v>Towns and suburbs / intermediate density area</v>
      </c>
      <c r="D1950" s="216"/>
      <c r="E1950" s="216"/>
      <c r="F1950" s="216"/>
      <c r="L1950" s="216">
        <v>70828</v>
      </c>
      <c r="M1950" s="216">
        <v>103</v>
      </c>
      <c r="N1950" s="216" t="str">
        <f t="shared" si="61"/>
        <v>Urban centres (small)</v>
      </c>
      <c r="O1950" s="216" t="s">
        <v>357</v>
      </c>
      <c r="P1950" s="216" t="s">
        <v>358</v>
      </c>
      <c r="Q1950" s="216"/>
      <c r="R1950" s="216"/>
      <c r="S1950" s="216"/>
      <c r="T1950" s="216"/>
    </row>
    <row r="1951" spans="1:20">
      <c r="A1951" s="216">
        <v>70829</v>
      </c>
      <c r="B1951" s="216">
        <v>3</v>
      </c>
      <c r="C1951" s="216" t="str">
        <f t="shared" si="60"/>
        <v>Rural areas / thinly-populated area</v>
      </c>
      <c r="D1951" s="216"/>
      <c r="E1951" s="216"/>
      <c r="F1951" s="216"/>
      <c r="L1951" s="216">
        <v>70829</v>
      </c>
      <c r="M1951" s="216">
        <v>430</v>
      </c>
      <c r="N1951" s="216" t="str">
        <f t="shared" si="61"/>
        <v>Rural area (peripheral)</v>
      </c>
      <c r="O1951" s="216"/>
      <c r="P1951" s="216"/>
      <c r="Q1951" s="216"/>
      <c r="R1951" s="216"/>
      <c r="S1951" s="216">
        <v>1</v>
      </c>
      <c r="T1951" s="216"/>
    </row>
    <row r="1952" spans="1:20">
      <c r="A1952" s="216">
        <v>70830</v>
      </c>
      <c r="B1952" s="216">
        <v>3</v>
      </c>
      <c r="C1952" s="216" t="str">
        <f t="shared" si="60"/>
        <v>Rural areas / thinly-populated area</v>
      </c>
      <c r="D1952" s="216"/>
      <c r="E1952" s="216"/>
      <c r="F1952" s="216"/>
      <c r="L1952" s="216">
        <v>70830</v>
      </c>
      <c r="M1952" s="216">
        <v>310</v>
      </c>
      <c r="N1952" s="216" t="str">
        <f t="shared" si="61"/>
        <v>Rural area surrounding centres (central)</v>
      </c>
      <c r="O1952" s="216"/>
      <c r="P1952" s="216"/>
      <c r="Q1952" s="216" t="s">
        <v>357</v>
      </c>
      <c r="R1952" s="216" t="s">
        <v>358</v>
      </c>
      <c r="S1952" s="216">
        <v>1</v>
      </c>
      <c r="T1952" s="216"/>
    </row>
    <row r="1953" spans="1:20">
      <c r="A1953" s="216">
        <v>70831</v>
      </c>
      <c r="B1953" s="216">
        <v>3</v>
      </c>
      <c r="C1953" s="216" t="str">
        <f t="shared" si="60"/>
        <v>Rural areas / thinly-populated area</v>
      </c>
      <c r="D1953" s="216"/>
      <c r="E1953" s="216"/>
      <c r="F1953" s="216"/>
      <c r="L1953" s="216">
        <v>70831</v>
      </c>
      <c r="M1953" s="216">
        <v>430</v>
      </c>
      <c r="N1953" s="216" t="str">
        <f t="shared" si="61"/>
        <v>Rural area (peripheral)</v>
      </c>
      <c r="O1953" s="216"/>
      <c r="P1953" s="216"/>
      <c r="Q1953" s="216"/>
      <c r="R1953" s="216"/>
      <c r="S1953" s="216">
        <v>1</v>
      </c>
      <c r="T1953" s="216"/>
    </row>
    <row r="1954" spans="1:20">
      <c r="A1954" s="216">
        <v>70832</v>
      </c>
      <c r="B1954" s="216">
        <v>3</v>
      </c>
      <c r="C1954" s="216" t="str">
        <f t="shared" si="60"/>
        <v>Rural areas / thinly-populated area</v>
      </c>
      <c r="D1954" s="216"/>
      <c r="E1954" s="216"/>
      <c r="F1954" s="216"/>
      <c r="L1954" s="216">
        <v>70832</v>
      </c>
      <c r="M1954" s="216">
        <v>410</v>
      </c>
      <c r="N1954" s="216" t="str">
        <f t="shared" si="61"/>
        <v>Rural area (central)</v>
      </c>
      <c r="O1954" s="216"/>
      <c r="P1954" s="216"/>
      <c r="Q1954" s="216"/>
      <c r="R1954" s="216"/>
      <c r="S1954" s="216">
        <v>1</v>
      </c>
      <c r="T1954" s="216"/>
    </row>
    <row r="1955" spans="1:20">
      <c r="A1955" s="216">
        <v>70833</v>
      </c>
      <c r="B1955" s="216">
        <v>3</v>
      </c>
      <c r="C1955" s="216" t="str">
        <f t="shared" si="60"/>
        <v>Rural areas / thinly-populated area</v>
      </c>
      <c r="D1955" s="216"/>
      <c r="E1955" s="216"/>
      <c r="F1955" s="216"/>
      <c r="L1955" s="216">
        <v>70833</v>
      </c>
      <c r="M1955" s="216">
        <v>410</v>
      </c>
      <c r="N1955" s="216" t="str">
        <f t="shared" si="61"/>
        <v>Rural area (central)</v>
      </c>
      <c r="O1955" s="216"/>
      <c r="P1955" s="216"/>
      <c r="Q1955" s="216"/>
      <c r="R1955" s="216"/>
      <c r="S1955" s="216"/>
      <c r="T1955" s="216"/>
    </row>
    <row r="1956" spans="1:20">
      <c r="A1956" s="216">
        <v>70834</v>
      </c>
      <c r="B1956" s="216">
        <v>3</v>
      </c>
      <c r="C1956" s="216" t="str">
        <f t="shared" si="60"/>
        <v>Rural areas / thinly-populated area</v>
      </c>
      <c r="D1956" s="216"/>
      <c r="E1956" s="216"/>
      <c r="F1956" s="216"/>
      <c r="L1956" s="216">
        <v>70834</v>
      </c>
      <c r="M1956" s="216">
        <v>310</v>
      </c>
      <c r="N1956" s="216" t="str">
        <f t="shared" si="61"/>
        <v>Rural area surrounding centres (central)</v>
      </c>
      <c r="O1956" s="216"/>
      <c r="P1956" s="216"/>
      <c r="Q1956" s="216" t="s">
        <v>357</v>
      </c>
      <c r="R1956" s="216" t="s">
        <v>358</v>
      </c>
      <c r="S1956" s="216">
        <v>1</v>
      </c>
      <c r="T1956" s="216"/>
    </row>
    <row r="1957" spans="1:20">
      <c r="A1957" s="216">
        <v>70835</v>
      </c>
      <c r="B1957" s="216">
        <v>2</v>
      </c>
      <c r="C1957" s="216" t="str">
        <f t="shared" si="60"/>
        <v>Towns and suburbs / intermediate density area</v>
      </c>
      <c r="D1957" s="216"/>
      <c r="E1957" s="216"/>
      <c r="F1957" s="216"/>
      <c r="L1957" s="216">
        <v>70835</v>
      </c>
      <c r="M1957" s="216">
        <v>103</v>
      </c>
      <c r="N1957" s="216" t="str">
        <f t="shared" si="61"/>
        <v>Urban centres (small)</v>
      </c>
      <c r="O1957" s="216" t="s">
        <v>357</v>
      </c>
      <c r="P1957" s="216" t="s">
        <v>358</v>
      </c>
      <c r="Q1957" s="216"/>
      <c r="R1957" s="216"/>
      <c r="S1957" s="216"/>
      <c r="T1957" s="216"/>
    </row>
    <row r="1958" spans="1:20">
      <c r="A1958" s="216">
        <v>70836</v>
      </c>
      <c r="B1958" s="216">
        <v>3</v>
      </c>
      <c r="C1958" s="216" t="str">
        <f t="shared" si="60"/>
        <v>Rural areas / thinly-populated area</v>
      </c>
      <c r="D1958" s="216"/>
      <c r="E1958" s="216"/>
      <c r="F1958" s="216"/>
      <c r="L1958" s="216">
        <v>70836</v>
      </c>
      <c r="M1958" s="216">
        <v>310</v>
      </c>
      <c r="N1958" s="216" t="str">
        <f t="shared" si="61"/>
        <v>Rural area surrounding centres (central)</v>
      </c>
      <c r="O1958" s="216"/>
      <c r="P1958" s="216"/>
      <c r="Q1958" s="216" t="s">
        <v>357</v>
      </c>
      <c r="R1958" s="216" t="s">
        <v>358</v>
      </c>
      <c r="S1958" s="216"/>
      <c r="T1958" s="216"/>
    </row>
    <row r="1959" spans="1:20">
      <c r="A1959" s="216">
        <v>70837</v>
      </c>
      <c r="B1959" s="216">
        <v>3</v>
      </c>
      <c r="C1959" s="216" t="str">
        <f t="shared" si="60"/>
        <v>Rural areas / thinly-populated area</v>
      </c>
      <c r="D1959" s="216"/>
      <c r="E1959" s="216"/>
      <c r="F1959" s="216"/>
      <c r="L1959" s="216">
        <v>70837</v>
      </c>
      <c r="M1959" s="216">
        <v>430</v>
      </c>
      <c r="N1959" s="216" t="str">
        <f t="shared" si="61"/>
        <v>Rural area (peripheral)</v>
      </c>
      <c r="O1959" s="216"/>
      <c r="P1959" s="216"/>
      <c r="Q1959" s="216"/>
      <c r="R1959" s="216"/>
      <c r="S1959" s="216">
        <v>1</v>
      </c>
      <c r="T1959" s="216"/>
    </row>
    <row r="1960" spans="1:20">
      <c r="A1960" s="216">
        <v>70901</v>
      </c>
      <c r="B1960" s="216">
        <v>3</v>
      </c>
      <c r="C1960" s="216" t="str">
        <f t="shared" si="60"/>
        <v>Rural areas / thinly-populated area</v>
      </c>
      <c r="D1960" s="216"/>
      <c r="E1960" s="216"/>
      <c r="F1960" s="216"/>
      <c r="L1960" s="216">
        <v>70901</v>
      </c>
      <c r="M1960" s="216">
        <v>430</v>
      </c>
      <c r="N1960" s="216" t="str">
        <f t="shared" si="61"/>
        <v>Rural area (peripheral)</v>
      </c>
      <c r="O1960" s="216"/>
      <c r="P1960" s="216"/>
      <c r="Q1960" s="216"/>
      <c r="R1960" s="216"/>
      <c r="S1960" s="216">
        <v>1</v>
      </c>
      <c r="T1960" s="216"/>
    </row>
    <row r="1961" spans="1:20">
      <c r="A1961" s="216">
        <v>70902</v>
      </c>
      <c r="B1961" s="216">
        <v>3</v>
      </c>
      <c r="C1961" s="216" t="str">
        <f t="shared" si="60"/>
        <v>Rural areas / thinly-populated area</v>
      </c>
      <c r="D1961" s="216"/>
      <c r="E1961" s="216"/>
      <c r="F1961" s="216"/>
      <c r="L1961" s="216">
        <v>70902</v>
      </c>
      <c r="M1961" s="216">
        <v>410</v>
      </c>
      <c r="N1961" s="216" t="str">
        <f t="shared" si="61"/>
        <v>Rural area (central)</v>
      </c>
      <c r="O1961" s="216"/>
      <c r="P1961" s="216"/>
      <c r="Q1961" s="216"/>
      <c r="R1961" s="216"/>
      <c r="S1961" s="216">
        <v>1</v>
      </c>
      <c r="T1961" s="216"/>
    </row>
    <row r="1962" spans="1:20">
      <c r="A1962" s="216">
        <v>70903</v>
      </c>
      <c r="B1962" s="216">
        <v>3</v>
      </c>
      <c r="C1962" s="216" t="str">
        <f t="shared" si="60"/>
        <v>Rural areas / thinly-populated area</v>
      </c>
      <c r="D1962" s="216"/>
      <c r="E1962" s="216"/>
      <c r="F1962" s="216"/>
      <c r="L1962" s="216">
        <v>70903</v>
      </c>
      <c r="M1962" s="216">
        <v>430</v>
      </c>
      <c r="N1962" s="216" t="str">
        <f t="shared" si="61"/>
        <v>Rural area (peripheral)</v>
      </c>
      <c r="O1962" s="216"/>
      <c r="P1962" s="216"/>
      <c r="Q1962" s="216"/>
      <c r="R1962" s="216"/>
      <c r="S1962" s="216">
        <v>1</v>
      </c>
      <c r="T1962" s="216"/>
    </row>
    <row r="1963" spans="1:20">
      <c r="A1963" s="216">
        <v>70904</v>
      </c>
      <c r="B1963" s="216">
        <v>3</v>
      </c>
      <c r="C1963" s="216" t="str">
        <f t="shared" si="60"/>
        <v>Rural areas / thinly-populated area</v>
      </c>
      <c r="D1963" s="216"/>
      <c r="E1963" s="216"/>
      <c r="F1963" s="216"/>
      <c r="L1963" s="216">
        <v>70904</v>
      </c>
      <c r="M1963" s="216">
        <v>410</v>
      </c>
      <c r="N1963" s="216" t="str">
        <f t="shared" si="61"/>
        <v>Rural area (central)</v>
      </c>
      <c r="O1963" s="216"/>
      <c r="P1963" s="216"/>
      <c r="Q1963" s="216"/>
      <c r="R1963" s="216"/>
      <c r="S1963" s="216"/>
      <c r="T1963" s="216"/>
    </row>
    <row r="1964" spans="1:20">
      <c r="A1964" s="216">
        <v>70905</v>
      </c>
      <c r="B1964" s="216">
        <v>2</v>
      </c>
      <c r="C1964" s="216" t="str">
        <f t="shared" si="60"/>
        <v>Towns and suburbs / intermediate density area</v>
      </c>
      <c r="D1964" s="216"/>
      <c r="E1964" s="216"/>
      <c r="F1964" s="216"/>
      <c r="L1964" s="216">
        <v>70905</v>
      </c>
      <c r="M1964" s="216">
        <v>410</v>
      </c>
      <c r="N1964" s="216" t="str">
        <f t="shared" si="61"/>
        <v>Rural area (central)</v>
      </c>
      <c r="O1964" s="216"/>
      <c r="P1964" s="216"/>
      <c r="Q1964" s="216"/>
      <c r="R1964" s="216"/>
      <c r="S1964" s="216"/>
      <c r="T1964" s="216"/>
    </row>
    <row r="1965" spans="1:20">
      <c r="A1965" s="216">
        <v>70907</v>
      </c>
      <c r="B1965" s="216">
        <v>3</v>
      </c>
      <c r="C1965" s="216" t="str">
        <f t="shared" si="60"/>
        <v>Rural areas / thinly-populated area</v>
      </c>
      <c r="D1965" s="216"/>
      <c r="E1965" s="216"/>
      <c r="F1965" s="216"/>
      <c r="L1965" s="216">
        <v>70907</v>
      </c>
      <c r="M1965" s="216">
        <v>410</v>
      </c>
      <c r="N1965" s="216" t="str">
        <f t="shared" si="61"/>
        <v>Rural area (central)</v>
      </c>
      <c r="O1965" s="216"/>
      <c r="P1965" s="216"/>
      <c r="Q1965" s="216"/>
      <c r="R1965" s="216"/>
      <c r="S1965" s="216">
        <v>1</v>
      </c>
      <c r="T1965" s="216"/>
    </row>
    <row r="1966" spans="1:20">
      <c r="A1966" s="216">
        <v>70908</v>
      </c>
      <c r="B1966" s="216">
        <v>3</v>
      </c>
      <c r="C1966" s="216" t="str">
        <f t="shared" si="60"/>
        <v>Rural areas / thinly-populated area</v>
      </c>
      <c r="D1966" s="216"/>
      <c r="E1966" s="216"/>
      <c r="F1966" s="216"/>
      <c r="L1966" s="216">
        <v>70908</v>
      </c>
      <c r="M1966" s="216">
        <v>430</v>
      </c>
      <c r="N1966" s="216" t="str">
        <f t="shared" si="61"/>
        <v>Rural area (peripheral)</v>
      </c>
      <c r="O1966" s="216"/>
      <c r="P1966" s="216"/>
      <c r="Q1966" s="216"/>
      <c r="R1966" s="216"/>
      <c r="S1966" s="216">
        <v>1</v>
      </c>
      <c r="T1966" s="216"/>
    </row>
    <row r="1967" spans="1:20">
      <c r="A1967" s="216">
        <v>70909</v>
      </c>
      <c r="B1967" s="216">
        <v>2</v>
      </c>
      <c r="C1967" s="216" t="str">
        <f t="shared" si="60"/>
        <v>Towns and suburbs / intermediate density area</v>
      </c>
      <c r="D1967" s="216"/>
      <c r="E1967" s="216"/>
      <c r="F1967" s="216"/>
      <c r="L1967" s="216">
        <v>70909</v>
      </c>
      <c r="M1967" s="216">
        <v>410</v>
      </c>
      <c r="N1967" s="216" t="str">
        <f t="shared" si="61"/>
        <v>Rural area (central)</v>
      </c>
      <c r="O1967" s="216"/>
      <c r="P1967" s="216"/>
      <c r="Q1967" s="216"/>
      <c r="R1967" s="216"/>
      <c r="S1967" s="216">
        <v>1</v>
      </c>
      <c r="T1967" s="216"/>
    </row>
    <row r="1968" spans="1:20">
      <c r="A1968" s="216">
        <v>70910</v>
      </c>
      <c r="B1968" s="216">
        <v>3</v>
      </c>
      <c r="C1968" s="216" t="str">
        <f t="shared" si="60"/>
        <v>Rural areas / thinly-populated area</v>
      </c>
      <c r="D1968" s="216"/>
      <c r="E1968" s="216"/>
      <c r="F1968" s="216"/>
      <c r="L1968" s="216">
        <v>70910</v>
      </c>
      <c r="M1968" s="216">
        <v>410</v>
      </c>
      <c r="N1968" s="216" t="str">
        <f t="shared" si="61"/>
        <v>Rural area (central)</v>
      </c>
      <c r="O1968" s="216"/>
      <c r="P1968" s="216"/>
      <c r="Q1968" s="216"/>
      <c r="R1968" s="216"/>
      <c r="S1968" s="216">
        <v>1</v>
      </c>
      <c r="T1968" s="216"/>
    </row>
    <row r="1969" spans="1:20">
      <c r="A1969" s="216">
        <v>70911</v>
      </c>
      <c r="B1969" s="216">
        <v>3</v>
      </c>
      <c r="C1969" s="216" t="str">
        <f t="shared" si="60"/>
        <v>Rural areas / thinly-populated area</v>
      </c>
      <c r="D1969" s="216"/>
      <c r="E1969" s="216"/>
      <c r="F1969" s="216"/>
      <c r="L1969" s="216">
        <v>70911</v>
      </c>
      <c r="M1969" s="216">
        <v>310</v>
      </c>
      <c r="N1969" s="216" t="str">
        <f t="shared" si="61"/>
        <v>Rural area surrounding centres (central)</v>
      </c>
      <c r="O1969" s="216"/>
      <c r="P1969" s="216"/>
      <c r="Q1969" s="216" t="s">
        <v>359</v>
      </c>
      <c r="R1969" s="216" t="s">
        <v>360</v>
      </c>
      <c r="S1969" s="216"/>
      <c r="T1969" s="216"/>
    </row>
    <row r="1970" spans="1:20">
      <c r="A1970" s="216">
        <v>70912</v>
      </c>
      <c r="B1970" s="216">
        <v>3</v>
      </c>
      <c r="C1970" s="216" t="str">
        <f t="shared" si="60"/>
        <v>Rural areas / thinly-populated area</v>
      </c>
      <c r="D1970" s="216"/>
      <c r="E1970" s="216"/>
      <c r="F1970" s="216"/>
      <c r="L1970" s="216">
        <v>70912</v>
      </c>
      <c r="M1970" s="216">
        <v>430</v>
      </c>
      <c r="N1970" s="216" t="str">
        <f t="shared" si="61"/>
        <v>Rural area (peripheral)</v>
      </c>
      <c r="O1970" s="216"/>
      <c r="P1970" s="216"/>
      <c r="Q1970" s="216"/>
      <c r="R1970" s="216"/>
      <c r="S1970" s="216">
        <v>1</v>
      </c>
      <c r="T1970" s="216"/>
    </row>
    <row r="1971" spans="1:20">
      <c r="A1971" s="216">
        <v>70913</v>
      </c>
      <c r="B1971" s="216">
        <v>3</v>
      </c>
      <c r="C1971" s="216" t="str">
        <f t="shared" si="60"/>
        <v>Rural areas / thinly-populated area</v>
      </c>
      <c r="D1971" s="216"/>
      <c r="E1971" s="216"/>
      <c r="F1971" s="216"/>
      <c r="L1971" s="216">
        <v>70913</v>
      </c>
      <c r="M1971" s="216">
        <v>430</v>
      </c>
      <c r="N1971" s="216" t="str">
        <f t="shared" si="61"/>
        <v>Rural area (peripheral)</v>
      </c>
      <c r="O1971" s="216"/>
      <c r="P1971" s="216"/>
      <c r="Q1971" s="216"/>
      <c r="R1971" s="216"/>
      <c r="S1971" s="216">
        <v>1</v>
      </c>
      <c r="T1971" s="216"/>
    </row>
    <row r="1972" spans="1:20">
      <c r="A1972" s="216">
        <v>70914</v>
      </c>
      <c r="B1972" s="216">
        <v>3</v>
      </c>
      <c r="C1972" s="216" t="str">
        <f t="shared" si="60"/>
        <v>Rural areas / thinly-populated area</v>
      </c>
      <c r="D1972" s="216"/>
      <c r="E1972" s="216"/>
      <c r="F1972" s="216"/>
      <c r="L1972" s="216">
        <v>70914</v>
      </c>
      <c r="M1972" s="216">
        <v>430</v>
      </c>
      <c r="N1972" s="216" t="str">
        <f t="shared" si="61"/>
        <v>Rural area (peripheral)</v>
      </c>
      <c r="O1972" s="216"/>
      <c r="P1972" s="216"/>
      <c r="Q1972" s="216"/>
      <c r="R1972" s="216"/>
      <c r="S1972" s="216">
        <v>1</v>
      </c>
      <c r="T1972" s="216"/>
    </row>
    <row r="1973" spans="1:20">
      <c r="A1973" s="216">
        <v>70915</v>
      </c>
      <c r="B1973" s="216">
        <v>3</v>
      </c>
      <c r="C1973" s="216" t="str">
        <f t="shared" si="60"/>
        <v>Rural areas / thinly-populated area</v>
      </c>
      <c r="D1973" s="216"/>
      <c r="E1973" s="216"/>
      <c r="F1973" s="216"/>
      <c r="L1973" s="216">
        <v>70915</v>
      </c>
      <c r="M1973" s="216">
        <v>410</v>
      </c>
      <c r="N1973" s="216" t="str">
        <f t="shared" si="61"/>
        <v>Rural area (central)</v>
      </c>
      <c r="O1973" s="216"/>
      <c r="P1973" s="216"/>
      <c r="Q1973" s="216"/>
      <c r="R1973" s="216"/>
      <c r="S1973" s="216">
        <v>1</v>
      </c>
      <c r="T1973" s="216"/>
    </row>
    <row r="1974" spans="1:20">
      <c r="A1974" s="216">
        <v>70916</v>
      </c>
      <c r="B1974" s="216">
        <v>3</v>
      </c>
      <c r="C1974" s="216" t="str">
        <f t="shared" si="60"/>
        <v>Rural areas / thinly-populated area</v>
      </c>
      <c r="D1974" s="216"/>
      <c r="E1974" s="216"/>
      <c r="F1974" s="216"/>
      <c r="L1974" s="216">
        <v>70916</v>
      </c>
      <c r="M1974" s="216">
        <v>430</v>
      </c>
      <c r="N1974" s="216" t="str">
        <f t="shared" si="61"/>
        <v>Rural area (peripheral)</v>
      </c>
      <c r="O1974" s="216"/>
      <c r="P1974" s="216"/>
      <c r="Q1974" s="216"/>
      <c r="R1974" s="216"/>
      <c r="S1974" s="216">
        <v>1</v>
      </c>
      <c r="T1974" s="216"/>
    </row>
    <row r="1975" spans="1:20">
      <c r="A1975" s="216">
        <v>70917</v>
      </c>
      <c r="B1975" s="216">
        <v>2</v>
      </c>
      <c r="C1975" s="216" t="str">
        <f t="shared" si="60"/>
        <v>Towns and suburbs / intermediate density area</v>
      </c>
      <c r="D1975" s="216"/>
      <c r="E1975" s="216"/>
      <c r="F1975" s="216"/>
      <c r="L1975" s="216">
        <v>70917</v>
      </c>
      <c r="M1975" s="216">
        <v>410</v>
      </c>
      <c r="N1975" s="216" t="str">
        <f t="shared" si="61"/>
        <v>Rural area (central)</v>
      </c>
      <c r="O1975" s="216"/>
      <c r="P1975" s="216"/>
      <c r="Q1975" s="216"/>
      <c r="R1975" s="216"/>
      <c r="S1975" s="216"/>
      <c r="T1975" s="216"/>
    </row>
    <row r="1976" spans="1:20">
      <c r="A1976" s="216">
        <v>70918</v>
      </c>
      <c r="B1976" s="216">
        <v>3</v>
      </c>
      <c r="C1976" s="216" t="str">
        <f t="shared" si="60"/>
        <v>Rural areas / thinly-populated area</v>
      </c>
      <c r="D1976" s="216"/>
      <c r="E1976" s="216"/>
      <c r="F1976" s="216"/>
      <c r="L1976" s="216">
        <v>70918</v>
      </c>
      <c r="M1976" s="216">
        <v>410</v>
      </c>
      <c r="N1976" s="216" t="str">
        <f t="shared" si="61"/>
        <v>Rural area (central)</v>
      </c>
      <c r="O1976" s="216"/>
      <c r="P1976" s="216"/>
      <c r="Q1976" s="216"/>
      <c r="R1976" s="216"/>
      <c r="S1976" s="216">
        <v>1</v>
      </c>
      <c r="T1976" s="216"/>
    </row>
    <row r="1977" spans="1:20">
      <c r="A1977" s="216">
        <v>70920</v>
      </c>
      <c r="B1977" s="216">
        <v>3</v>
      </c>
      <c r="C1977" s="216" t="str">
        <f t="shared" si="60"/>
        <v>Rural areas / thinly-populated area</v>
      </c>
      <c r="D1977" s="216"/>
      <c r="E1977" s="216"/>
      <c r="F1977" s="216"/>
      <c r="L1977" s="216">
        <v>70920</v>
      </c>
      <c r="M1977" s="216">
        <v>430</v>
      </c>
      <c r="N1977" s="216" t="str">
        <f t="shared" si="61"/>
        <v>Rural area (peripheral)</v>
      </c>
      <c r="O1977" s="216"/>
      <c r="P1977" s="216"/>
      <c r="Q1977" s="216"/>
      <c r="R1977" s="216"/>
      <c r="S1977" s="216">
        <v>1</v>
      </c>
      <c r="T1977" s="216"/>
    </row>
    <row r="1978" spans="1:20">
      <c r="A1978" s="216">
        <v>70921</v>
      </c>
      <c r="B1978" s="216">
        <v>3</v>
      </c>
      <c r="C1978" s="216" t="str">
        <f t="shared" si="60"/>
        <v>Rural areas / thinly-populated area</v>
      </c>
      <c r="D1978" s="216"/>
      <c r="E1978" s="216"/>
      <c r="F1978" s="216"/>
      <c r="L1978" s="216">
        <v>70921</v>
      </c>
      <c r="M1978" s="216">
        <v>103</v>
      </c>
      <c r="N1978" s="216" t="str">
        <f t="shared" si="61"/>
        <v>Urban centres (small)</v>
      </c>
      <c r="O1978" s="216" t="s">
        <v>359</v>
      </c>
      <c r="P1978" s="216" t="s">
        <v>360</v>
      </c>
      <c r="Q1978" s="216"/>
      <c r="R1978" s="216"/>
      <c r="S1978" s="216"/>
      <c r="T1978" s="216"/>
    </row>
    <row r="1979" spans="1:20">
      <c r="A1979" s="216">
        <v>70922</v>
      </c>
      <c r="B1979" s="216">
        <v>2</v>
      </c>
      <c r="C1979" s="216" t="str">
        <f t="shared" si="60"/>
        <v>Towns and suburbs / intermediate density area</v>
      </c>
      <c r="D1979" s="216"/>
      <c r="E1979" s="216"/>
      <c r="F1979" s="216"/>
      <c r="L1979" s="216">
        <v>70922</v>
      </c>
      <c r="M1979" s="216">
        <v>430</v>
      </c>
      <c r="N1979" s="216" t="str">
        <f t="shared" si="61"/>
        <v>Rural area (peripheral)</v>
      </c>
      <c r="O1979" s="216"/>
      <c r="P1979" s="216"/>
      <c r="Q1979" s="216"/>
      <c r="R1979" s="216"/>
      <c r="S1979" s="216">
        <v>1</v>
      </c>
      <c r="T1979" s="216"/>
    </row>
    <row r="1980" spans="1:20">
      <c r="A1980" s="216">
        <v>70923</v>
      </c>
      <c r="B1980" s="216">
        <v>3</v>
      </c>
      <c r="C1980" s="216" t="str">
        <f t="shared" si="60"/>
        <v>Rural areas / thinly-populated area</v>
      </c>
      <c r="D1980" s="216"/>
      <c r="E1980" s="216"/>
      <c r="F1980" s="216"/>
      <c r="L1980" s="216">
        <v>70923</v>
      </c>
      <c r="M1980" s="216">
        <v>410</v>
      </c>
      <c r="N1980" s="216" t="str">
        <f t="shared" si="61"/>
        <v>Rural area (central)</v>
      </c>
      <c r="O1980" s="216"/>
      <c r="P1980" s="216"/>
      <c r="Q1980" s="216"/>
      <c r="R1980" s="216"/>
      <c r="S1980" s="216">
        <v>1</v>
      </c>
      <c r="T1980" s="216"/>
    </row>
    <row r="1981" spans="1:20">
      <c r="A1981" s="216">
        <v>70924</v>
      </c>
      <c r="B1981" s="216">
        <v>3</v>
      </c>
      <c r="C1981" s="216" t="str">
        <f t="shared" si="60"/>
        <v>Rural areas / thinly-populated area</v>
      </c>
      <c r="D1981" s="216"/>
      <c r="E1981" s="216"/>
      <c r="F1981" s="216"/>
      <c r="L1981" s="216">
        <v>70924</v>
      </c>
      <c r="M1981" s="216">
        <v>430</v>
      </c>
      <c r="N1981" s="216" t="str">
        <f t="shared" si="61"/>
        <v>Rural area (peripheral)</v>
      </c>
      <c r="O1981" s="216"/>
      <c r="P1981" s="216"/>
      <c r="Q1981" s="216"/>
      <c r="R1981" s="216"/>
      <c r="S1981" s="216">
        <v>1</v>
      </c>
      <c r="T1981" s="216"/>
    </row>
    <row r="1982" spans="1:20">
      <c r="A1982" s="216">
        <v>70925</v>
      </c>
      <c r="B1982" s="216">
        <v>3</v>
      </c>
      <c r="C1982" s="216" t="str">
        <f t="shared" si="60"/>
        <v>Rural areas / thinly-populated area</v>
      </c>
      <c r="D1982" s="216"/>
      <c r="E1982" s="216"/>
      <c r="F1982" s="216"/>
      <c r="L1982" s="216">
        <v>70925</v>
      </c>
      <c r="M1982" s="216">
        <v>410</v>
      </c>
      <c r="N1982" s="216" t="str">
        <f t="shared" si="61"/>
        <v>Rural area (central)</v>
      </c>
      <c r="O1982" s="216"/>
      <c r="P1982" s="216"/>
      <c r="Q1982" s="216"/>
      <c r="R1982" s="216"/>
      <c r="S1982" s="216"/>
      <c r="T1982" s="216"/>
    </row>
    <row r="1983" spans="1:20">
      <c r="A1983" s="216">
        <v>70926</v>
      </c>
      <c r="B1983" s="216">
        <v>2</v>
      </c>
      <c r="C1983" s="216" t="str">
        <f t="shared" si="60"/>
        <v>Towns and suburbs / intermediate density area</v>
      </c>
      <c r="D1983" s="216"/>
      <c r="E1983" s="216"/>
      <c r="F1983" s="216"/>
      <c r="L1983" s="216">
        <v>70926</v>
      </c>
      <c r="M1983" s="216">
        <v>103</v>
      </c>
      <c r="N1983" s="216" t="str">
        <f t="shared" si="61"/>
        <v>Urban centres (small)</v>
      </c>
      <c r="O1983" s="216" t="s">
        <v>359</v>
      </c>
      <c r="P1983" s="216" t="s">
        <v>360</v>
      </c>
      <c r="Q1983" s="216"/>
      <c r="R1983" s="216"/>
      <c r="S1983" s="216"/>
      <c r="T1983" s="216"/>
    </row>
    <row r="1984" spans="1:20">
      <c r="A1984" s="216">
        <v>70927</v>
      </c>
      <c r="B1984" s="216">
        <v>2</v>
      </c>
      <c r="C1984" s="216" t="str">
        <f t="shared" si="60"/>
        <v>Towns and suburbs / intermediate density area</v>
      </c>
      <c r="D1984" s="216"/>
      <c r="E1984" s="216"/>
      <c r="F1984" s="216"/>
      <c r="L1984" s="216">
        <v>70927</v>
      </c>
      <c r="M1984" s="216">
        <v>430</v>
      </c>
      <c r="N1984" s="216" t="str">
        <f t="shared" si="61"/>
        <v>Rural area (peripheral)</v>
      </c>
      <c r="O1984" s="216"/>
      <c r="P1984" s="216"/>
      <c r="Q1984" s="216"/>
      <c r="R1984" s="216"/>
      <c r="S1984" s="216">
        <v>1</v>
      </c>
      <c r="T1984" s="216"/>
    </row>
    <row r="1985" spans="1:20">
      <c r="A1985" s="216">
        <v>70928</v>
      </c>
      <c r="B1985" s="216">
        <v>2</v>
      </c>
      <c r="C1985" s="216" t="str">
        <f t="shared" si="60"/>
        <v>Towns and suburbs / intermediate density area</v>
      </c>
      <c r="D1985" s="216"/>
      <c r="E1985" s="216"/>
      <c r="F1985" s="216"/>
      <c r="L1985" s="216">
        <v>70928</v>
      </c>
      <c r="M1985" s="216">
        <v>103</v>
      </c>
      <c r="N1985" s="216" t="str">
        <f t="shared" si="61"/>
        <v>Urban centres (small)</v>
      </c>
      <c r="O1985" s="216" t="s">
        <v>359</v>
      </c>
      <c r="P1985" s="216" t="s">
        <v>360</v>
      </c>
      <c r="Q1985" s="216"/>
      <c r="R1985" s="216"/>
      <c r="S1985" s="216">
        <v>1</v>
      </c>
      <c r="T1985" s="216"/>
    </row>
    <row r="1986" spans="1:20">
      <c r="A1986" s="216">
        <v>70929</v>
      </c>
      <c r="B1986" s="216">
        <v>3</v>
      </c>
      <c r="C1986" s="216" t="str">
        <f t="shared" si="60"/>
        <v>Rural areas / thinly-populated area</v>
      </c>
      <c r="D1986" s="216"/>
      <c r="E1986" s="216"/>
      <c r="F1986" s="216"/>
      <c r="L1986" s="216">
        <v>70929</v>
      </c>
      <c r="M1986" s="216">
        <v>430</v>
      </c>
      <c r="N1986" s="216" t="str">
        <f t="shared" si="61"/>
        <v>Rural area (peripheral)</v>
      </c>
      <c r="O1986" s="216"/>
      <c r="P1986" s="216"/>
      <c r="Q1986" s="216"/>
      <c r="R1986" s="216"/>
      <c r="S1986" s="216"/>
      <c r="T1986" s="216"/>
    </row>
    <row r="1987" spans="1:20">
      <c r="A1987" s="216">
        <v>70930</v>
      </c>
      <c r="B1987" s="216">
        <v>3</v>
      </c>
      <c r="C1987" s="216" t="str">
        <f t="shared" si="60"/>
        <v>Rural areas / thinly-populated area</v>
      </c>
      <c r="D1987" s="216"/>
      <c r="E1987" s="216"/>
      <c r="F1987" s="216"/>
      <c r="L1987" s="216">
        <v>70930</v>
      </c>
      <c r="M1987" s="216">
        <v>410</v>
      </c>
      <c r="N1987" s="216" t="str">
        <f t="shared" si="61"/>
        <v>Rural area (central)</v>
      </c>
      <c r="O1987" s="216"/>
      <c r="P1987" s="216"/>
      <c r="Q1987" s="216"/>
      <c r="R1987" s="216"/>
      <c r="S1987" s="216"/>
      <c r="T1987" s="216"/>
    </row>
    <row r="1988" spans="1:20">
      <c r="A1988" s="216">
        <v>70931</v>
      </c>
      <c r="B1988" s="216">
        <v>3</v>
      </c>
      <c r="C1988" s="216" t="str">
        <f t="shared" ref="C1988:C2051" si="62">VLOOKUP(B1988,$F$3:$G$5,2)</f>
        <v>Rural areas / thinly-populated area</v>
      </c>
      <c r="D1988" s="216"/>
      <c r="E1988" s="216"/>
      <c r="F1988" s="216"/>
      <c r="L1988" s="216">
        <v>70931</v>
      </c>
      <c r="M1988" s="216">
        <v>410</v>
      </c>
      <c r="N1988" s="216" t="str">
        <f t="shared" ref="N1988:N2051" si="63">VLOOKUP(M1988,$U$3:$V$13,2)</f>
        <v>Rural area (central)</v>
      </c>
      <c r="O1988" s="216"/>
      <c r="P1988" s="216"/>
      <c r="Q1988" s="216"/>
      <c r="R1988" s="216"/>
      <c r="S1988" s="216">
        <v>1</v>
      </c>
      <c r="T1988" s="216"/>
    </row>
    <row r="1989" spans="1:20">
      <c r="A1989" s="216">
        <v>70932</v>
      </c>
      <c r="B1989" s="216">
        <v>3</v>
      </c>
      <c r="C1989" s="216" t="str">
        <f t="shared" si="62"/>
        <v>Rural areas / thinly-populated area</v>
      </c>
      <c r="D1989" s="216"/>
      <c r="E1989" s="216"/>
      <c r="F1989" s="216"/>
      <c r="L1989" s="216">
        <v>70932</v>
      </c>
      <c r="M1989" s="216">
        <v>410</v>
      </c>
      <c r="N1989" s="216" t="str">
        <f t="shared" si="63"/>
        <v>Rural area (central)</v>
      </c>
      <c r="O1989" s="216"/>
      <c r="P1989" s="216"/>
      <c r="Q1989" s="216"/>
      <c r="R1989" s="216"/>
      <c r="S1989" s="216">
        <v>1</v>
      </c>
      <c r="T1989" s="216"/>
    </row>
    <row r="1990" spans="1:20">
      <c r="A1990" s="216">
        <v>70933</v>
      </c>
      <c r="B1990" s="216">
        <v>3</v>
      </c>
      <c r="C1990" s="216" t="str">
        <f t="shared" si="62"/>
        <v>Rural areas / thinly-populated area</v>
      </c>
      <c r="D1990" s="216"/>
      <c r="E1990" s="216"/>
      <c r="F1990" s="216"/>
      <c r="L1990" s="216">
        <v>70933</v>
      </c>
      <c r="M1990" s="216">
        <v>310</v>
      </c>
      <c r="N1990" s="216" t="str">
        <f t="shared" si="63"/>
        <v>Rural area surrounding centres (central)</v>
      </c>
      <c r="O1990" s="216"/>
      <c r="P1990" s="216"/>
      <c r="Q1990" s="216" t="s">
        <v>341</v>
      </c>
      <c r="R1990" s="216" t="s">
        <v>342</v>
      </c>
      <c r="S1990" s="216"/>
      <c r="T1990" s="216"/>
    </row>
    <row r="1991" spans="1:20">
      <c r="A1991" s="216">
        <v>70934</v>
      </c>
      <c r="B1991" s="216">
        <v>3</v>
      </c>
      <c r="C1991" s="216" t="str">
        <f t="shared" si="62"/>
        <v>Rural areas / thinly-populated area</v>
      </c>
      <c r="D1991" s="216"/>
      <c r="E1991" s="216"/>
      <c r="F1991" s="216"/>
      <c r="L1991" s="216">
        <v>70934</v>
      </c>
      <c r="M1991" s="216">
        <v>430</v>
      </c>
      <c r="N1991" s="216" t="str">
        <f t="shared" si="63"/>
        <v>Rural area (peripheral)</v>
      </c>
      <c r="O1991" s="216"/>
      <c r="P1991" s="216"/>
      <c r="Q1991" s="216"/>
      <c r="R1991" s="216"/>
      <c r="S1991" s="216">
        <v>1</v>
      </c>
      <c r="T1991" s="216"/>
    </row>
    <row r="1992" spans="1:20">
      <c r="A1992" s="216">
        <v>70935</v>
      </c>
      <c r="B1992" s="216">
        <v>2</v>
      </c>
      <c r="C1992" s="216" t="str">
        <f t="shared" si="62"/>
        <v>Towns and suburbs / intermediate density area</v>
      </c>
      <c r="D1992" s="216"/>
      <c r="E1992" s="216"/>
      <c r="F1992" s="216"/>
      <c r="L1992" s="216">
        <v>70935</v>
      </c>
      <c r="M1992" s="216">
        <v>410</v>
      </c>
      <c r="N1992" s="216" t="str">
        <f t="shared" si="63"/>
        <v>Rural area (central)</v>
      </c>
      <c r="O1992" s="216"/>
      <c r="P1992" s="216"/>
      <c r="Q1992" s="216"/>
      <c r="R1992" s="216"/>
      <c r="S1992" s="216">
        <v>1</v>
      </c>
      <c r="T1992" s="216"/>
    </row>
    <row r="1993" spans="1:20">
      <c r="A1993" s="216">
        <v>70936</v>
      </c>
      <c r="B1993" s="216">
        <v>2</v>
      </c>
      <c r="C1993" s="216" t="str">
        <f t="shared" si="62"/>
        <v>Towns and suburbs / intermediate density area</v>
      </c>
      <c r="D1993" s="216"/>
      <c r="E1993" s="216"/>
      <c r="F1993" s="216"/>
      <c r="L1993" s="216">
        <v>70936</v>
      </c>
      <c r="M1993" s="216">
        <v>103</v>
      </c>
      <c r="N1993" s="216" t="str">
        <f t="shared" si="63"/>
        <v>Urban centres (small)</v>
      </c>
      <c r="O1993" s="216" t="s">
        <v>359</v>
      </c>
      <c r="P1993" s="216" t="s">
        <v>360</v>
      </c>
      <c r="Q1993" s="216"/>
      <c r="R1993" s="216"/>
      <c r="S1993" s="216"/>
      <c r="T1993" s="216"/>
    </row>
    <row r="1994" spans="1:20">
      <c r="A1994" s="216">
        <v>70937</v>
      </c>
      <c r="B1994" s="216">
        <v>3</v>
      </c>
      <c r="C1994" s="216" t="str">
        <f t="shared" si="62"/>
        <v>Rural areas / thinly-populated area</v>
      </c>
      <c r="D1994" s="216"/>
      <c r="E1994" s="216"/>
      <c r="F1994" s="216"/>
      <c r="L1994" s="216">
        <v>70937</v>
      </c>
      <c r="M1994" s="216">
        <v>310</v>
      </c>
      <c r="N1994" s="216" t="str">
        <f t="shared" si="63"/>
        <v>Rural area surrounding centres (central)</v>
      </c>
      <c r="O1994" s="216"/>
      <c r="P1994" s="216"/>
      <c r="Q1994" s="216" t="s">
        <v>341</v>
      </c>
      <c r="R1994" s="216" t="s">
        <v>342</v>
      </c>
      <c r="S1994" s="216"/>
      <c r="T1994" s="216"/>
    </row>
    <row r="1995" spans="1:20">
      <c r="A1995" s="216">
        <v>70938</v>
      </c>
      <c r="B1995" s="216">
        <v>3</v>
      </c>
      <c r="C1995" s="216" t="str">
        <f t="shared" si="62"/>
        <v>Rural areas / thinly-populated area</v>
      </c>
      <c r="D1995" s="216"/>
      <c r="E1995" s="216"/>
      <c r="F1995" s="216"/>
      <c r="L1995" s="216">
        <v>70938</v>
      </c>
      <c r="M1995" s="216">
        <v>310</v>
      </c>
      <c r="N1995" s="216" t="str">
        <f t="shared" si="63"/>
        <v>Rural area surrounding centres (central)</v>
      </c>
      <c r="O1995" s="216"/>
      <c r="P1995" s="216"/>
      <c r="Q1995" s="216" t="s">
        <v>341</v>
      </c>
      <c r="R1995" s="216" t="s">
        <v>342</v>
      </c>
      <c r="S1995" s="216"/>
      <c r="T1995" s="216"/>
    </row>
    <row r="1996" spans="1:20">
      <c r="A1996" s="216">
        <v>70939</v>
      </c>
      <c r="B1996" s="216">
        <v>2</v>
      </c>
      <c r="C1996" s="216" t="str">
        <f t="shared" si="62"/>
        <v>Towns and suburbs / intermediate density area</v>
      </c>
      <c r="D1996" s="216"/>
      <c r="E1996" s="216"/>
      <c r="F1996" s="216"/>
      <c r="L1996" s="216">
        <v>70939</v>
      </c>
      <c r="M1996" s="216">
        <v>410</v>
      </c>
      <c r="N1996" s="216" t="str">
        <f t="shared" si="63"/>
        <v>Rural area (central)</v>
      </c>
      <c r="O1996" s="216"/>
      <c r="P1996" s="216"/>
      <c r="Q1996" s="216"/>
      <c r="R1996" s="216"/>
      <c r="S1996" s="216"/>
      <c r="T1996" s="216"/>
    </row>
    <row r="1997" spans="1:20">
      <c r="A1997" s="216">
        <v>70940</v>
      </c>
      <c r="B1997" s="216">
        <v>2</v>
      </c>
      <c r="C1997" s="216" t="str">
        <f t="shared" si="62"/>
        <v>Towns and suburbs / intermediate density area</v>
      </c>
      <c r="D1997" s="216"/>
      <c r="E1997" s="216"/>
      <c r="F1997" s="216"/>
      <c r="L1997" s="216">
        <v>70940</v>
      </c>
      <c r="M1997" s="216">
        <v>430</v>
      </c>
      <c r="N1997" s="216" t="str">
        <f t="shared" si="63"/>
        <v>Rural area (peripheral)</v>
      </c>
      <c r="O1997" s="216"/>
      <c r="P1997" s="216"/>
      <c r="Q1997" s="216"/>
      <c r="R1997" s="216"/>
      <c r="S1997" s="216">
        <v>1</v>
      </c>
      <c r="T1997" s="216"/>
    </row>
    <row r="1998" spans="1:20">
      <c r="A1998" s="216">
        <v>70941</v>
      </c>
      <c r="B1998" s="216">
        <v>3</v>
      </c>
      <c r="C1998" s="216" t="str">
        <f t="shared" si="62"/>
        <v>Rural areas / thinly-populated area</v>
      </c>
      <c r="D1998" s="216"/>
      <c r="E1998" s="216"/>
      <c r="F1998" s="216"/>
      <c r="L1998" s="216">
        <v>70941</v>
      </c>
      <c r="M1998" s="216">
        <v>430</v>
      </c>
      <c r="N1998" s="216" t="str">
        <f t="shared" si="63"/>
        <v>Rural area (peripheral)</v>
      </c>
      <c r="O1998" s="216"/>
      <c r="P1998" s="216"/>
      <c r="Q1998" s="216"/>
      <c r="R1998" s="216"/>
      <c r="S1998" s="216">
        <v>1</v>
      </c>
      <c r="T1998" s="216"/>
    </row>
    <row r="1999" spans="1:20">
      <c r="A1999" s="216">
        <v>80101</v>
      </c>
      <c r="B1999" s="216">
        <v>3</v>
      </c>
      <c r="C1999" s="216" t="str">
        <f t="shared" si="62"/>
        <v>Rural areas / thinly-populated area</v>
      </c>
      <c r="D1999" s="216"/>
      <c r="E1999" s="216"/>
      <c r="F1999" s="216"/>
      <c r="L1999" s="216">
        <v>80101</v>
      </c>
      <c r="M1999" s="216">
        <v>410</v>
      </c>
      <c r="N1999" s="216" t="str">
        <f t="shared" si="63"/>
        <v>Rural area (central)</v>
      </c>
      <c r="O1999" s="216"/>
      <c r="P1999" s="216"/>
      <c r="Q1999" s="216"/>
      <c r="R1999" s="216"/>
      <c r="S1999" s="216">
        <v>1</v>
      </c>
      <c r="T1999" s="216"/>
    </row>
    <row r="2000" spans="1:20">
      <c r="A2000" s="216">
        <v>80102</v>
      </c>
      <c r="B2000" s="216">
        <v>3</v>
      </c>
      <c r="C2000" s="216" t="str">
        <f t="shared" si="62"/>
        <v>Rural areas / thinly-populated area</v>
      </c>
      <c r="D2000" s="216"/>
      <c r="E2000" s="216"/>
      <c r="F2000" s="216"/>
      <c r="L2000" s="216">
        <v>80102</v>
      </c>
      <c r="M2000" s="216">
        <v>410</v>
      </c>
      <c r="N2000" s="216" t="str">
        <f t="shared" si="63"/>
        <v>Rural area (central)</v>
      </c>
      <c r="O2000" s="216"/>
      <c r="P2000" s="216"/>
      <c r="Q2000" s="216"/>
      <c r="R2000" s="216"/>
      <c r="S2000" s="216"/>
      <c r="T2000" s="216"/>
    </row>
    <row r="2001" spans="1:20">
      <c r="A2001" s="216">
        <v>80103</v>
      </c>
      <c r="B2001" s="216">
        <v>2</v>
      </c>
      <c r="C2001" s="216" t="str">
        <f t="shared" si="62"/>
        <v>Towns and suburbs / intermediate density area</v>
      </c>
      <c r="D2001" s="216"/>
      <c r="E2001" s="216"/>
      <c r="F2001" s="216"/>
      <c r="L2001" s="216">
        <v>80103</v>
      </c>
      <c r="M2001" s="216">
        <v>102</v>
      </c>
      <c r="N2001" s="216" t="str">
        <f t="shared" si="63"/>
        <v>Urban centres (intermediate)</v>
      </c>
      <c r="O2001" s="216" t="s">
        <v>361</v>
      </c>
      <c r="P2001" s="216" t="s">
        <v>362</v>
      </c>
      <c r="Q2001" s="216"/>
      <c r="R2001" s="216"/>
      <c r="S2001" s="216"/>
      <c r="T2001" s="216"/>
    </row>
    <row r="2002" spans="1:20">
      <c r="A2002" s="216">
        <v>80104</v>
      </c>
      <c r="B2002" s="216">
        <v>2</v>
      </c>
      <c r="C2002" s="216" t="str">
        <f t="shared" si="62"/>
        <v>Towns and suburbs / intermediate density area</v>
      </c>
      <c r="D2002" s="216"/>
      <c r="E2002" s="216"/>
      <c r="F2002" s="216"/>
      <c r="L2002" s="216">
        <v>80104</v>
      </c>
      <c r="M2002" s="216">
        <v>102</v>
      </c>
      <c r="N2002" s="216" t="str">
        <f t="shared" si="63"/>
        <v>Urban centres (intermediate)</v>
      </c>
      <c r="O2002" s="216" t="s">
        <v>361</v>
      </c>
      <c r="P2002" s="216" t="s">
        <v>362</v>
      </c>
      <c r="Q2002" s="216"/>
      <c r="R2002" s="216"/>
      <c r="S2002" s="216"/>
      <c r="T2002" s="216"/>
    </row>
    <row r="2003" spans="1:20">
      <c r="A2003" s="216">
        <v>80105</v>
      </c>
      <c r="B2003" s="216">
        <v>3</v>
      </c>
      <c r="C2003" s="216" t="str">
        <f t="shared" si="62"/>
        <v>Rural areas / thinly-populated area</v>
      </c>
      <c r="D2003" s="216"/>
      <c r="E2003" s="216"/>
      <c r="F2003" s="216"/>
      <c r="L2003" s="216">
        <v>80105</v>
      </c>
      <c r="M2003" s="216">
        <v>410</v>
      </c>
      <c r="N2003" s="216" t="str">
        <f t="shared" si="63"/>
        <v>Rural area (central)</v>
      </c>
      <c r="O2003" s="216"/>
      <c r="P2003" s="216"/>
      <c r="Q2003" s="216"/>
      <c r="R2003" s="216"/>
      <c r="S2003" s="216">
        <v>1</v>
      </c>
      <c r="T2003" s="216"/>
    </row>
    <row r="2004" spans="1:20">
      <c r="A2004" s="216">
        <v>80106</v>
      </c>
      <c r="B2004" s="216">
        <v>2</v>
      </c>
      <c r="C2004" s="216" t="str">
        <f t="shared" si="62"/>
        <v>Towns and suburbs / intermediate density area</v>
      </c>
      <c r="D2004" s="216"/>
      <c r="E2004" s="216"/>
      <c r="F2004" s="216"/>
      <c r="L2004" s="216">
        <v>80106</v>
      </c>
      <c r="M2004" s="216">
        <v>102</v>
      </c>
      <c r="N2004" s="216" t="str">
        <f t="shared" si="63"/>
        <v>Urban centres (intermediate)</v>
      </c>
      <c r="O2004" s="216" t="s">
        <v>361</v>
      </c>
      <c r="P2004" s="216" t="s">
        <v>362</v>
      </c>
      <c r="Q2004" s="216"/>
      <c r="R2004" s="216"/>
      <c r="S2004" s="216"/>
      <c r="T2004" s="216"/>
    </row>
    <row r="2005" spans="1:20">
      <c r="A2005" s="216">
        <v>80107</v>
      </c>
      <c r="B2005" s="216">
        <v>3</v>
      </c>
      <c r="C2005" s="216" t="str">
        <f t="shared" si="62"/>
        <v>Rural areas / thinly-populated area</v>
      </c>
      <c r="D2005" s="216"/>
      <c r="E2005" s="216"/>
      <c r="F2005" s="216"/>
      <c r="L2005" s="216">
        <v>80107</v>
      </c>
      <c r="M2005" s="216">
        <v>310</v>
      </c>
      <c r="N2005" s="216" t="str">
        <f t="shared" si="63"/>
        <v>Rural area surrounding centres (central)</v>
      </c>
      <c r="O2005" s="216"/>
      <c r="P2005" s="216"/>
      <c r="Q2005" s="216" t="s">
        <v>361</v>
      </c>
      <c r="R2005" s="216" t="s">
        <v>362</v>
      </c>
      <c r="S2005" s="216">
        <v>1</v>
      </c>
      <c r="T2005" s="216"/>
    </row>
    <row r="2006" spans="1:20">
      <c r="A2006" s="216">
        <v>80108</v>
      </c>
      <c r="B2006" s="216">
        <v>3</v>
      </c>
      <c r="C2006" s="216" t="str">
        <f t="shared" si="62"/>
        <v>Rural areas / thinly-populated area</v>
      </c>
      <c r="D2006" s="216"/>
      <c r="E2006" s="216"/>
      <c r="F2006" s="216"/>
      <c r="L2006" s="216">
        <v>80108</v>
      </c>
      <c r="M2006" s="216">
        <v>310</v>
      </c>
      <c r="N2006" s="216" t="str">
        <f t="shared" si="63"/>
        <v>Rural area surrounding centres (central)</v>
      </c>
      <c r="O2006" s="216"/>
      <c r="P2006" s="216"/>
      <c r="Q2006" s="216" t="s">
        <v>361</v>
      </c>
      <c r="R2006" s="216" t="s">
        <v>362</v>
      </c>
      <c r="S2006" s="216">
        <v>1</v>
      </c>
      <c r="T2006" s="216"/>
    </row>
    <row r="2007" spans="1:20">
      <c r="A2007" s="216">
        <v>80109</v>
      </c>
      <c r="B2007" s="216">
        <v>3</v>
      </c>
      <c r="C2007" s="216" t="str">
        <f t="shared" si="62"/>
        <v>Rural areas / thinly-populated area</v>
      </c>
      <c r="D2007" s="216"/>
      <c r="E2007" s="216"/>
      <c r="F2007" s="216"/>
      <c r="L2007" s="216">
        <v>80109</v>
      </c>
      <c r="M2007" s="216">
        <v>410</v>
      </c>
      <c r="N2007" s="216" t="str">
        <f t="shared" si="63"/>
        <v>Rural area (central)</v>
      </c>
      <c r="O2007" s="216"/>
      <c r="P2007" s="216"/>
      <c r="Q2007" s="216"/>
      <c r="R2007" s="216"/>
      <c r="S2007" s="216">
        <v>1</v>
      </c>
      <c r="T2007" s="216"/>
    </row>
    <row r="2008" spans="1:20">
      <c r="A2008" s="216">
        <v>80110</v>
      </c>
      <c r="B2008" s="216">
        <v>3</v>
      </c>
      <c r="C2008" s="216" t="str">
        <f t="shared" si="62"/>
        <v>Rural areas / thinly-populated area</v>
      </c>
      <c r="D2008" s="216"/>
      <c r="E2008" s="216"/>
      <c r="F2008" s="216"/>
      <c r="L2008" s="216">
        <v>80110</v>
      </c>
      <c r="M2008" s="216">
        <v>430</v>
      </c>
      <c r="N2008" s="216" t="str">
        <f t="shared" si="63"/>
        <v>Rural area (peripheral)</v>
      </c>
      <c r="O2008" s="216"/>
      <c r="P2008" s="216"/>
      <c r="Q2008" s="216"/>
      <c r="R2008" s="216"/>
      <c r="S2008" s="216">
        <v>1</v>
      </c>
      <c r="T2008" s="216"/>
    </row>
    <row r="2009" spans="1:20">
      <c r="A2009" s="216">
        <v>80111</v>
      </c>
      <c r="B2009" s="216">
        <v>3</v>
      </c>
      <c r="C2009" s="216" t="str">
        <f t="shared" si="62"/>
        <v>Rural areas / thinly-populated area</v>
      </c>
      <c r="D2009" s="216"/>
      <c r="E2009" s="216"/>
      <c r="F2009" s="216"/>
      <c r="L2009" s="216">
        <v>80111</v>
      </c>
      <c r="M2009" s="216">
        <v>310</v>
      </c>
      <c r="N2009" s="216" t="str">
        <f t="shared" si="63"/>
        <v>Rural area surrounding centres (central)</v>
      </c>
      <c r="O2009" s="216"/>
      <c r="P2009" s="216"/>
      <c r="Q2009" s="216" t="s">
        <v>361</v>
      </c>
      <c r="R2009" s="216" t="s">
        <v>362</v>
      </c>
      <c r="S2009" s="216"/>
      <c r="T2009" s="216"/>
    </row>
    <row r="2010" spans="1:20">
      <c r="A2010" s="216">
        <v>80112</v>
      </c>
      <c r="B2010" s="216">
        <v>3</v>
      </c>
      <c r="C2010" s="216" t="str">
        <f t="shared" si="62"/>
        <v>Rural areas / thinly-populated area</v>
      </c>
      <c r="D2010" s="216"/>
      <c r="E2010" s="216"/>
      <c r="F2010" s="216"/>
      <c r="L2010" s="216">
        <v>80112</v>
      </c>
      <c r="M2010" s="216">
        <v>410</v>
      </c>
      <c r="N2010" s="216" t="str">
        <f t="shared" si="63"/>
        <v>Rural area (central)</v>
      </c>
      <c r="O2010" s="216"/>
      <c r="P2010" s="216"/>
      <c r="Q2010" s="216"/>
      <c r="R2010" s="216"/>
      <c r="S2010" s="216">
        <v>1</v>
      </c>
      <c r="T2010" s="216"/>
    </row>
    <row r="2011" spans="1:20">
      <c r="A2011" s="216">
        <v>80113</v>
      </c>
      <c r="B2011" s="216">
        <v>3</v>
      </c>
      <c r="C2011" s="216" t="str">
        <f t="shared" si="62"/>
        <v>Rural areas / thinly-populated area</v>
      </c>
      <c r="D2011" s="216"/>
      <c r="E2011" s="216"/>
      <c r="F2011" s="216"/>
      <c r="L2011" s="216">
        <v>80113</v>
      </c>
      <c r="M2011" s="216">
        <v>430</v>
      </c>
      <c r="N2011" s="216" t="str">
        <f t="shared" si="63"/>
        <v>Rural area (peripheral)</v>
      </c>
      <c r="O2011" s="216"/>
      <c r="P2011" s="216"/>
      <c r="Q2011" s="216"/>
      <c r="R2011" s="216"/>
      <c r="S2011" s="216">
        <v>1</v>
      </c>
      <c r="T2011" s="216"/>
    </row>
    <row r="2012" spans="1:20">
      <c r="A2012" s="216">
        <v>80114</v>
      </c>
      <c r="B2012" s="216">
        <v>3</v>
      </c>
      <c r="C2012" s="216" t="str">
        <f t="shared" si="62"/>
        <v>Rural areas / thinly-populated area</v>
      </c>
      <c r="D2012" s="216"/>
      <c r="E2012" s="216"/>
      <c r="F2012" s="216"/>
      <c r="L2012" s="216">
        <v>80114</v>
      </c>
      <c r="M2012" s="216">
        <v>310</v>
      </c>
      <c r="N2012" s="216" t="str">
        <f t="shared" si="63"/>
        <v>Rural area surrounding centres (central)</v>
      </c>
      <c r="O2012" s="216"/>
      <c r="P2012" s="216"/>
      <c r="Q2012" s="216" t="s">
        <v>361</v>
      </c>
      <c r="R2012" s="216" t="s">
        <v>362</v>
      </c>
      <c r="S2012" s="216"/>
      <c r="T2012" s="216"/>
    </row>
    <row r="2013" spans="1:20">
      <c r="A2013" s="216">
        <v>80115</v>
      </c>
      <c r="B2013" s="216">
        <v>2</v>
      </c>
      <c r="C2013" s="216" t="str">
        <f t="shared" si="62"/>
        <v>Towns and suburbs / intermediate density area</v>
      </c>
      <c r="D2013" s="216"/>
      <c r="E2013" s="216"/>
      <c r="F2013" s="216"/>
      <c r="L2013" s="216">
        <v>80115</v>
      </c>
      <c r="M2013" s="216">
        <v>102</v>
      </c>
      <c r="N2013" s="216" t="str">
        <f t="shared" si="63"/>
        <v>Urban centres (intermediate)</v>
      </c>
      <c r="O2013" s="216" t="s">
        <v>361</v>
      </c>
      <c r="P2013" s="216" t="s">
        <v>362</v>
      </c>
      <c r="Q2013" s="216"/>
      <c r="R2013" s="216"/>
      <c r="S2013" s="216"/>
      <c r="T2013" s="216"/>
    </row>
    <row r="2014" spans="1:20">
      <c r="A2014" s="216">
        <v>80116</v>
      </c>
      <c r="B2014" s="216">
        <v>2</v>
      </c>
      <c r="C2014" s="216" t="str">
        <f t="shared" si="62"/>
        <v>Towns and suburbs / intermediate density area</v>
      </c>
      <c r="D2014" s="216"/>
      <c r="E2014" s="216"/>
      <c r="F2014" s="216"/>
      <c r="L2014" s="216">
        <v>80116</v>
      </c>
      <c r="M2014" s="216">
        <v>210</v>
      </c>
      <c r="N2014" s="216" t="str">
        <f t="shared" si="63"/>
        <v>Regional centres (central)</v>
      </c>
      <c r="O2014" s="216" t="s">
        <v>363</v>
      </c>
      <c r="P2014" s="216" t="s">
        <v>364</v>
      </c>
      <c r="Q2014" s="216"/>
      <c r="R2014" s="216"/>
      <c r="S2014" s="216"/>
      <c r="T2014" s="216"/>
    </row>
    <row r="2015" spans="1:20">
      <c r="A2015" s="216">
        <v>80117</v>
      </c>
      <c r="B2015" s="216">
        <v>2</v>
      </c>
      <c r="C2015" s="216" t="str">
        <f t="shared" si="62"/>
        <v>Towns and suburbs / intermediate density area</v>
      </c>
      <c r="D2015" s="216"/>
      <c r="E2015" s="216"/>
      <c r="F2015" s="216"/>
      <c r="L2015" s="216">
        <v>80117</v>
      </c>
      <c r="M2015" s="216">
        <v>102</v>
      </c>
      <c r="N2015" s="216" t="str">
        <f t="shared" si="63"/>
        <v>Urban centres (intermediate)</v>
      </c>
      <c r="O2015" s="216" t="s">
        <v>361</v>
      </c>
      <c r="P2015" s="216" t="s">
        <v>362</v>
      </c>
      <c r="Q2015" s="216"/>
      <c r="R2015" s="216"/>
      <c r="S2015" s="216"/>
      <c r="T2015" s="216"/>
    </row>
    <row r="2016" spans="1:20">
      <c r="A2016" s="216">
        <v>80118</v>
      </c>
      <c r="B2016" s="216">
        <v>3</v>
      </c>
      <c r="C2016" s="216" t="str">
        <f t="shared" si="62"/>
        <v>Rural areas / thinly-populated area</v>
      </c>
      <c r="D2016" s="216"/>
      <c r="E2016" s="216"/>
      <c r="F2016" s="216"/>
      <c r="L2016" s="216">
        <v>80118</v>
      </c>
      <c r="M2016" s="216">
        <v>410</v>
      </c>
      <c r="N2016" s="216" t="str">
        <f t="shared" si="63"/>
        <v>Rural area (central)</v>
      </c>
      <c r="O2016" s="216"/>
      <c r="P2016" s="216"/>
      <c r="Q2016" s="216"/>
      <c r="R2016" s="216"/>
      <c r="S2016" s="216"/>
      <c r="T2016" s="216"/>
    </row>
    <row r="2017" spans="1:20">
      <c r="A2017" s="216">
        <v>80119</v>
      </c>
      <c r="B2017" s="216">
        <v>3</v>
      </c>
      <c r="C2017" s="216" t="str">
        <f t="shared" si="62"/>
        <v>Rural areas / thinly-populated area</v>
      </c>
      <c r="D2017" s="216"/>
      <c r="E2017" s="216"/>
      <c r="F2017" s="216"/>
      <c r="L2017" s="216">
        <v>80119</v>
      </c>
      <c r="M2017" s="216">
        <v>410</v>
      </c>
      <c r="N2017" s="216" t="str">
        <f t="shared" si="63"/>
        <v>Rural area (central)</v>
      </c>
      <c r="O2017" s="216"/>
      <c r="P2017" s="216"/>
      <c r="Q2017" s="216"/>
      <c r="R2017" s="216"/>
      <c r="S2017" s="216"/>
      <c r="T2017" s="216"/>
    </row>
    <row r="2018" spans="1:20">
      <c r="A2018" s="216">
        <v>80120</v>
      </c>
      <c r="B2018" s="216">
        <v>3</v>
      </c>
      <c r="C2018" s="216" t="str">
        <f t="shared" si="62"/>
        <v>Rural areas / thinly-populated area</v>
      </c>
      <c r="D2018" s="216"/>
      <c r="E2018" s="216"/>
      <c r="F2018" s="216"/>
      <c r="L2018" s="216">
        <v>80120</v>
      </c>
      <c r="M2018" s="216">
        <v>410</v>
      </c>
      <c r="N2018" s="216" t="str">
        <f t="shared" si="63"/>
        <v>Rural area (central)</v>
      </c>
      <c r="O2018" s="216"/>
      <c r="P2018" s="216"/>
      <c r="Q2018" s="216"/>
      <c r="R2018" s="216"/>
      <c r="S2018" s="216">
        <v>1</v>
      </c>
      <c r="T2018" s="216"/>
    </row>
    <row r="2019" spans="1:20">
      <c r="A2019" s="216">
        <v>80121</v>
      </c>
      <c r="B2019" s="216">
        <v>3</v>
      </c>
      <c r="C2019" s="216" t="str">
        <f t="shared" si="62"/>
        <v>Rural areas / thinly-populated area</v>
      </c>
      <c r="D2019" s="216"/>
      <c r="E2019" s="216"/>
      <c r="F2019" s="216"/>
      <c r="L2019" s="216">
        <v>80121</v>
      </c>
      <c r="M2019" s="216">
        <v>410</v>
      </c>
      <c r="N2019" s="216" t="str">
        <f t="shared" si="63"/>
        <v>Rural area (central)</v>
      </c>
      <c r="O2019" s="216"/>
      <c r="P2019" s="216"/>
      <c r="Q2019" s="216"/>
      <c r="R2019" s="216"/>
      <c r="S2019" s="216"/>
      <c r="T2019" s="216"/>
    </row>
    <row r="2020" spans="1:20">
      <c r="A2020" s="216">
        <v>80122</v>
      </c>
      <c r="B2020" s="216">
        <v>2</v>
      </c>
      <c r="C2020" s="216" t="str">
        <f t="shared" si="62"/>
        <v>Towns and suburbs / intermediate density area</v>
      </c>
      <c r="D2020" s="216"/>
      <c r="E2020" s="216"/>
      <c r="F2020" s="216"/>
      <c r="L2020" s="216">
        <v>80122</v>
      </c>
      <c r="M2020" s="216">
        <v>410</v>
      </c>
      <c r="N2020" s="216" t="str">
        <f t="shared" si="63"/>
        <v>Rural area (central)</v>
      </c>
      <c r="O2020" s="216"/>
      <c r="P2020" s="216"/>
      <c r="Q2020" s="216"/>
      <c r="R2020" s="216"/>
      <c r="S2020" s="216">
        <v>1</v>
      </c>
      <c r="T2020" s="216"/>
    </row>
    <row r="2021" spans="1:20">
      <c r="A2021" s="216">
        <v>80123</v>
      </c>
      <c r="B2021" s="216">
        <v>3</v>
      </c>
      <c r="C2021" s="216" t="str">
        <f t="shared" si="62"/>
        <v>Rural areas / thinly-populated area</v>
      </c>
      <c r="D2021" s="216"/>
      <c r="E2021" s="216"/>
      <c r="F2021" s="216"/>
      <c r="L2021" s="216">
        <v>80123</v>
      </c>
      <c r="M2021" s="216">
        <v>410</v>
      </c>
      <c r="N2021" s="216" t="str">
        <f t="shared" si="63"/>
        <v>Rural area (central)</v>
      </c>
      <c r="O2021" s="216"/>
      <c r="P2021" s="216"/>
      <c r="Q2021" s="216"/>
      <c r="R2021" s="216"/>
      <c r="S2021" s="216">
        <v>1</v>
      </c>
      <c r="T2021" s="216"/>
    </row>
    <row r="2022" spans="1:20">
      <c r="A2022" s="216">
        <v>80124</v>
      </c>
      <c r="B2022" s="216">
        <v>3</v>
      </c>
      <c r="C2022" s="216" t="str">
        <f t="shared" si="62"/>
        <v>Rural areas / thinly-populated area</v>
      </c>
      <c r="D2022" s="216"/>
      <c r="E2022" s="216"/>
      <c r="F2022" s="216"/>
      <c r="L2022" s="216">
        <v>80124</v>
      </c>
      <c r="M2022" s="216">
        <v>410</v>
      </c>
      <c r="N2022" s="216" t="str">
        <f t="shared" si="63"/>
        <v>Rural area (central)</v>
      </c>
      <c r="O2022" s="216"/>
      <c r="P2022" s="216"/>
      <c r="Q2022" s="216"/>
      <c r="R2022" s="216"/>
      <c r="S2022" s="216"/>
      <c r="T2022" s="216"/>
    </row>
    <row r="2023" spans="1:20">
      <c r="A2023" s="216">
        <v>80125</v>
      </c>
      <c r="B2023" s="216">
        <v>2</v>
      </c>
      <c r="C2023" s="216" t="str">
        <f t="shared" si="62"/>
        <v>Towns and suburbs / intermediate density area</v>
      </c>
      <c r="D2023" s="216"/>
      <c r="E2023" s="216"/>
      <c r="F2023" s="216"/>
      <c r="L2023" s="216">
        <v>80125</v>
      </c>
      <c r="M2023" s="216">
        <v>310</v>
      </c>
      <c r="N2023" s="216" t="str">
        <f t="shared" si="63"/>
        <v>Rural area surrounding centres (central)</v>
      </c>
      <c r="O2023" s="216"/>
      <c r="P2023" s="216"/>
      <c r="Q2023" s="216" t="s">
        <v>361</v>
      </c>
      <c r="R2023" s="216" t="s">
        <v>362</v>
      </c>
      <c r="S2023" s="216"/>
      <c r="T2023" s="216"/>
    </row>
    <row r="2024" spans="1:20">
      <c r="A2024" s="216">
        <v>80126</v>
      </c>
      <c r="B2024" s="216">
        <v>2</v>
      </c>
      <c r="C2024" s="216" t="str">
        <f t="shared" si="62"/>
        <v>Towns and suburbs / intermediate density area</v>
      </c>
      <c r="D2024" s="216"/>
      <c r="E2024" s="216"/>
      <c r="F2024" s="216"/>
      <c r="L2024" s="216">
        <v>80126</v>
      </c>
      <c r="M2024" s="216">
        <v>102</v>
      </c>
      <c r="N2024" s="216" t="str">
        <f t="shared" si="63"/>
        <v>Urban centres (intermediate)</v>
      </c>
      <c r="O2024" s="216" t="s">
        <v>361</v>
      </c>
      <c r="P2024" s="216" t="s">
        <v>362</v>
      </c>
      <c r="Q2024" s="216"/>
      <c r="R2024" s="216"/>
      <c r="S2024" s="216"/>
      <c r="T2024" s="216"/>
    </row>
    <row r="2025" spans="1:20">
      <c r="A2025" s="216">
        <v>80127</v>
      </c>
      <c r="B2025" s="216">
        <v>3</v>
      </c>
      <c r="C2025" s="216" t="str">
        <f t="shared" si="62"/>
        <v>Rural areas / thinly-populated area</v>
      </c>
      <c r="D2025" s="216"/>
      <c r="E2025" s="216"/>
      <c r="F2025" s="216"/>
      <c r="L2025" s="216">
        <v>80127</v>
      </c>
      <c r="M2025" s="216">
        <v>410</v>
      </c>
      <c r="N2025" s="216" t="str">
        <f t="shared" si="63"/>
        <v>Rural area (central)</v>
      </c>
      <c r="O2025" s="216"/>
      <c r="P2025" s="216"/>
      <c r="Q2025" s="216"/>
      <c r="R2025" s="216"/>
      <c r="S2025" s="216"/>
      <c r="T2025" s="216"/>
    </row>
    <row r="2026" spans="1:20">
      <c r="A2026" s="216">
        <v>80128</v>
      </c>
      <c r="B2026" s="216">
        <v>3</v>
      </c>
      <c r="C2026" s="216" t="str">
        <f t="shared" si="62"/>
        <v>Rural areas / thinly-populated area</v>
      </c>
      <c r="D2026" s="216"/>
      <c r="E2026" s="216"/>
      <c r="F2026" s="216"/>
      <c r="L2026" s="216">
        <v>80128</v>
      </c>
      <c r="M2026" s="216">
        <v>410</v>
      </c>
      <c r="N2026" s="216" t="str">
        <f t="shared" si="63"/>
        <v>Rural area (central)</v>
      </c>
      <c r="O2026" s="216"/>
      <c r="P2026" s="216"/>
      <c r="Q2026" s="216"/>
      <c r="R2026" s="216"/>
      <c r="S2026" s="216">
        <v>1</v>
      </c>
      <c r="T2026" s="216"/>
    </row>
    <row r="2027" spans="1:20">
      <c r="A2027" s="216">
        <v>80129</v>
      </c>
      <c r="B2027" s="216">
        <v>3</v>
      </c>
      <c r="C2027" s="216" t="str">
        <f t="shared" si="62"/>
        <v>Rural areas / thinly-populated area</v>
      </c>
      <c r="D2027" s="216"/>
      <c r="E2027" s="216"/>
      <c r="F2027" s="216"/>
      <c r="L2027" s="216">
        <v>80129</v>
      </c>
      <c r="M2027" s="216">
        <v>410</v>
      </c>
      <c r="N2027" s="216" t="str">
        <f t="shared" si="63"/>
        <v>Rural area (central)</v>
      </c>
      <c r="O2027" s="216"/>
      <c r="P2027" s="216"/>
      <c r="Q2027" s="216"/>
      <c r="R2027" s="216"/>
      <c r="S2027" s="216">
        <v>1</v>
      </c>
      <c r="T2027" s="216"/>
    </row>
    <row r="2028" spans="1:20">
      <c r="A2028" s="216">
        <v>80201</v>
      </c>
      <c r="B2028" s="216">
        <v>3</v>
      </c>
      <c r="C2028" s="216" t="str">
        <f t="shared" si="62"/>
        <v>Rural areas / thinly-populated area</v>
      </c>
      <c r="D2028" s="216"/>
      <c r="E2028" s="216"/>
      <c r="F2028" s="216"/>
      <c r="L2028" s="216">
        <v>80201</v>
      </c>
      <c r="M2028" s="216">
        <v>310</v>
      </c>
      <c r="N2028" s="216" t="str">
        <f t="shared" si="63"/>
        <v>Rural area surrounding centres (central)</v>
      </c>
      <c r="O2028" s="216"/>
      <c r="P2028" s="216"/>
      <c r="Q2028" s="216" t="s">
        <v>365</v>
      </c>
      <c r="R2028" s="216" t="s">
        <v>366</v>
      </c>
      <c r="S2028" s="216"/>
      <c r="T2028" s="216"/>
    </row>
    <row r="2029" spans="1:20">
      <c r="A2029" s="216">
        <v>80202</v>
      </c>
      <c r="B2029" s="216">
        <v>3</v>
      </c>
      <c r="C2029" s="216" t="str">
        <f t="shared" si="62"/>
        <v>Rural areas / thinly-populated area</v>
      </c>
      <c r="D2029" s="216"/>
      <c r="E2029" s="216"/>
      <c r="F2029" s="216"/>
      <c r="L2029" s="216">
        <v>80202</v>
      </c>
      <c r="M2029" s="216">
        <v>410</v>
      </c>
      <c r="N2029" s="216" t="str">
        <f t="shared" si="63"/>
        <v>Rural area (central)</v>
      </c>
      <c r="O2029" s="216"/>
      <c r="P2029" s="216"/>
      <c r="Q2029" s="216"/>
      <c r="R2029" s="216"/>
      <c r="S2029" s="216"/>
      <c r="T2029" s="216"/>
    </row>
    <row r="2030" spans="1:20">
      <c r="A2030" s="216">
        <v>80203</v>
      </c>
      <c r="B2030" s="216">
        <v>3</v>
      </c>
      <c r="C2030" s="216" t="str">
        <f t="shared" si="62"/>
        <v>Rural areas / thinly-populated area</v>
      </c>
      <c r="D2030" s="216"/>
      <c r="E2030" s="216"/>
      <c r="F2030" s="216"/>
      <c r="L2030" s="216">
        <v>80203</v>
      </c>
      <c r="M2030" s="216">
        <v>430</v>
      </c>
      <c r="N2030" s="216" t="str">
        <f t="shared" si="63"/>
        <v>Rural area (peripheral)</v>
      </c>
      <c r="O2030" s="216"/>
      <c r="P2030" s="216"/>
      <c r="Q2030" s="216"/>
      <c r="R2030" s="216"/>
      <c r="S2030" s="216">
        <v>1</v>
      </c>
      <c r="T2030" s="216"/>
    </row>
    <row r="2031" spans="1:20">
      <c r="A2031" s="216">
        <v>80204</v>
      </c>
      <c r="B2031" s="216">
        <v>3</v>
      </c>
      <c r="C2031" s="216" t="str">
        <f t="shared" si="62"/>
        <v>Rural areas / thinly-populated area</v>
      </c>
      <c r="D2031" s="216"/>
      <c r="E2031" s="216"/>
      <c r="F2031" s="216"/>
      <c r="L2031" s="216">
        <v>80204</v>
      </c>
      <c r="M2031" s="216">
        <v>410</v>
      </c>
      <c r="N2031" s="216" t="str">
        <f t="shared" si="63"/>
        <v>Rural area (central)</v>
      </c>
      <c r="O2031" s="216"/>
      <c r="P2031" s="216"/>
      <c r="Q2031" s="216"/>
      <c r="R2031" s="216"/>
      <c r="S2031" s="216">
        <v>1</v>
      </c>
      <c r="T2031" s="216"/>
    </row>
    <row r="2032" spans="1:20">
      <c r="A2032" s="216">
        <v>80205</v>
      </c>
      <c r="B2032" s="216">
        <v>3</v>
      </c>
      <c r="C2032" s="216" t="str">
        <f t="shared" si="62"/>
        <v>Rural areas / thinly-populated area</v>
      </c>
      <c r="D2032" s="216"/>
      <c r="E2032" s="216"/>
      <c r="F2032" s="216"/>
      <c r="L2032" s="216">
        <v>80205</v>
      </c>
      <c r="M2032" s="216">
        <v>310</v>
      </c>
      <c r="N2032" s="216" t="str">
        <f t="shared" si="63"/>
        <v>Rural area surrounding centres (central)</v>
      </c>
      <c r="O2032" s="216"/>
      <c r="P2032" s="216"/>
      <c r="Q2032" s="216" t="s">
        <v>365</v>
      </c>
      <c r="R2032" s="216" t="s">
        <v>366</v>
      </c>
      <c r="S2032" s="216"/>
      <c r="T2032" s="216"/>
    </row>
    <row r="2033" spans="1:20">
      <c r="A2033" s="216">
        <v>80206</v>
      </c>
      <c r="B2033" s="216">
        <v>3</v>
      </c>
      <c r="C2033" s="216" t="str">
        <f t="shared" si="62"/>
        <v>Rural areas / thinly-populated area</v>
      </c>
      <c r="D2033" s="216"/>
      <c r="E2033" s="216"/>
      <c r="F2033" s="216"/>
      <c r="L2033" s="216">
        <v>80206</v>
      </c>
      <c r="M2033" s="216">
        <v>430</v>
      </c>
      <c r="N2033" s="216" t="str">
        <f t="shared" si="63"/>
        <v>Rural area (peripheral)</v>
      </c>
      <c r="O2033" s="216"/>
      <c r="P2033" s="216"/>
      <c r="Q2033" s="216"/>
      <c r="R2033" s="216"/>
      <c r="S2033" s="216"/>
      <c r="T2033" s="216"/>
    </row>
    <row r="2034" spans="1:20">
      <c r="A2034" s="216">
        <v>80207</v>
      </c>
      <c r="B2034" s="216">
        <v>2</v>
      </c>
      <c r="C2034" s="216" t="str">
        <f t="shared" si="62"/>
        <v>Towns and suburbs / intermediate density area</v>
      </c>
      <c r="D2034" s="216"/>
      <c r="E2034" s="216"/>
      <c r="F2034" s="216"/>
      <c r="L2034" s="216">
        <v>80207</v>
      </c>
      <c r="M2034" s="216">
        <v>101</v>
      </c>
      <c r="N2034" s="216" t="str">
        <f t="shared" si="63"/>
        <v>Urban centres (large)</v>
      </c>
      <c r="O2034" s="216" t="s">
        <v>365</v>
      </c>
      <c r="P2034" s="216" t="s">
        <v>366</v>
      </c>
      <c r="Q2034" s="216"/>
      <c r="R2034" s="216"/>
      <c r="S2034" s="216"/>
      <c r="T2034" s="216"/>
    </row>
    <row r="2035" spans="1:20">
      <c r="A2035" s="216">
        <v>80208</v>
      </c>
      <c r="B2035" s="216">
        <v>3</v>
      </c>
      <c r="C2035" s="216" t="str">
        <f t="shared" si="62"/>
        <v>Rural areas / thinly-populated area</v>
      </c>
      <c r="D2035" s="216"/>
      <c r="E2035" s="216"/>
      <c r="F2035" s="216"/>
      <c r="L2035" s="216">
        <v>80208</v>
      </c>
      <c r="M2035" s="216">
        <v>310</v>
      </c>
      <c r="N2035" s="216" t="str">
        <f t="shared" si="63"/>
        <v>Rural area surrounding centres (central)</v>
      </c>
      <c r="O2035" s="216"/>
      <c r="P2035" s="216"/>
      <c r="Q2035" s="216" t="s">
        <v>365</v>
      </c>
      <c r="R2035" s="216" t="s">
        <v>366</v>
      </c>
      <c r="S2035" s="216"/>
      <c r="T2035" s="216"/>
    </row>
    <row r="2036" spans="1:20">
      <c r="A2036" s="216">
        <v>80209</v>
      </c>
      <c r="B2036" s="216">
        <v>3</v>
      </c>
      <c r="C2036" s="216" t="str">
        <f t="shared" si="62"/>
        <v>Rural areas / thinly-populated area</v>
      </c>
      <c r="D2036" s="216"/>
      <c r="E2036" s="216"/>
      <c r="F2036" s="216"/>
      <c r="L2036" s="216">
        <v>80209</v>
      </c>
      <c r="M2036" s="216">
        <v>430</v>
      </c>
      <c r="N2036" s="216" t="str">
        <f t="shared" si="63"/>
        <v>Rural area (peripheral)</v>
      </c>
      <c r="O2036" s="216"/>
      <c r="P2036" s="216"/>
      <c r="Q2036" s="216"/>
      <c r="R2036" s="216"/>
      <c r="S2036" s="216">
        <v>1</v>
      </c>
      <c r="T2036" s="216"/>
    </row>
    <row r="2037" spans="1:20">
      <c r="A2037" s="216">
        <v>80210</v>
      </c>
      <c r="B2037" s="216">
        <v>3</v>
      </c>
      <c r="C2037" s="216" t="str">
        <f t="shared" si="62"/>
        <v>Rural areas / thinly-populated area</v>
      </c>
      <c r="D2037" s="216"/>
      <c r="E2037" s="216"/>
      <c r="F2037" s="216"/>
      <c r="L2037" s="216">
        <v>80210</v>
      </c>
      <c r="M2037" s="216">
        <v>310</v>
      </c>
      <c r="N2037" s="216" t="str">
        <f t="shared" si="63"/>
        <v>Rural area surrounding centres (central)</v>
      </c>
      <c r="O2037" s="216"/>
      <c r="P2037" s="216"/>
      <c r="Q2037" s="216" t="s">
        <v>365</v>
      </c>
      <c r="R2037" s="216" t="s">
        <v>366</v>
      </c>
      <c r="S2037" s="216"/>
      <c r="T2037" s="216"/>
    </row>
    <row r="2038" spans="1:20">
      <c r="A2038" s="216">
        <v>80211</v>
      </c>
      <c r="B2038" s="216">
        <v>3</v>
      </c>
      <c r="C2038" s="216" t="str">
        <f t="shared" si="62"/>
        <v>Rural areas / thinly-populated area</v>
      </c>
      <c r="D2038" s="216"/>
      <c r="E2038" s="216"/>
      <c r="F2038" s="216"/>
      <c r="L2038" s="216">
        <v>80211</v>
      </c>
      <c r="M2038" s="216">
        <v>410</v>
      </c>
      <c r="N2038" s="216" t="str">
        <f t="shared" si="63"/>
        <v>Rural area (central)</v>
      </c>
      <c r="O2038" s="216"/>
      <c r="P2038" s="216"/>
      <c r="Q2038" s="216"/>
      <c r="R2038" s="216"/>
      <c r="S2038" s="216"/>
      <c r="T2038" s="216"/>
    </row>
    <row r="2039" spans="1:20">
      <c r="A2039" s="216">
        <v>80212</v>
      </c>
      <c r="B2039" s="216">
        <v>3</v>
      </c>
      <c r="C2039" s="216" t="str">
        <f t="shared" si="62"/>
        <v>Rural areas / thinly-populated area</v>
      </c>
      <c r="D2039" s="216"/>
      <c r="E2039" s="216"/>
      <c r="F2039" s="216"/>
      <c r="L2039" s="216">
        <v>80212</v>
      </c>
      <c r="M2039" s="216">
        <v>310</v>
      </c>
      <c r="N2039" s="216" t="str">
        <f t="shared" si="63"/>
        <v>Rural area surrounding centres (central)</v>
      </c>
      <c r="O2039" s="216"/>
      <c r="P2039" s="216"/>
      <c r="Q2039" s="216" t="s">
        <v>365</v>
      </c>
      <c r="R2039" s="216" t="s">
        <v>366</v>
      </c>
      <c r="S2039" s="216"/>
      <c r="T2039" s="216"/>
    </row>
    <row r="2040" spans="1:20">
      <c r="A2040" s="216">
        <v>80213</v>
      </c>
      <c r="B2040" s="216">
        <v>2</v>
      </c>
      <c r="C2040" s="216" t="str">
        <f t="shared" si="62"/>
        <v>Towns and suburbs / intermediate density area</v>
      </c>
      <c r="D2040" s="216"/>
      <c r="E2040" s="216"/>
      <c r="F2040" s="216"/>
      <c r="L2040" s="216">
        <v>80213</v>
      </c>
      <c r="M2040" s="216">
        <v>101</v>
      </c>
      <c r="N2040" s="216" t="str">
        <f t="shared" si="63"/>
        <v>Urban centres (large)</v>
      </c>
      <c r="O2040" s="216" t="s">
        <v>365</v>
      </c>
      <c r="P2040" s="216" t="s">
        <v>366</v>
      </c>
      <c r="Q2040" s="216"/>
      <c r="R2040" s="216"/>
      <c r="S2040" s="216"/>
      <c r="T2040" s="216"/>
    </row>
    <row r="2041" spans="1:20">
      <c r="A2041" s="216">
        <v>80214</v>
      </c>
      <c r="B2041" s="216">
        <v>2</v>
      </c>
      <c r="C2041" s="216" t="str">
        <f t="shared" si="62"/>
        <v>Towns and suburbs / intermediate density area</v>
      </c>
      <c r="D2041" s="216"/>
      <c r="E2041" s="216"/>
      <c r="F2041" s="216"/>
      <c r="L2041" s="216">
        <v>80214</v>
      </c>
      <c r="M2041" s="216">
        <v>310</v>
      </c>
      <c r="N2041" s="216" t="str">
        <f t="shared" si="63"/>
        <v>Rural area surrounding centres (central)</v>
      </c>
      <c r="O2041" s="216"/>
      <c r="P2041" s="216"/>
      <c r="Q2041" s="216" t="s">
        <v>365</v>
      </c>
      <c r="R2041" s="216" t="s">
        <v>366</v>
      </c>
      <c r="S2041" s="216"/>
      <c r="T2041" s="216"/>
    </row>
    <row r="2042" spans="1:20">
      <c r="A2042" s="216">
        <v>80215</v>
      </c>
      <c r="B2042" s="216">
        <v>2</v>
      </c>
      <c r="C2042" s="216" t="str">
        <f t="shared" si="62"/>
        <v>Towns and suburbs / intermediate density area</v>
      </c>
      <c r="D2042" s="216"/>
      <c r="E2042" s="216"/>
      <c r="F2042" s="216"/>
      <c r="L2042" s="216">
        <v>80215</v>
      </c>
      <c r="M2042" s="216">
        <v>101</v>
      </c>
      <c r="N2042" s="216" t="str">
        <f t="shared" si="63"/>
        <v>Urban centres (large)</v>
      </c>
      <c r="O2042" s="216" t="s">
        <v>365</v>
      </c>
      <c r="P2042" s="216" t="s">
        <v>366</v>
      </c>
      <c r="Q2042" s="216"/>
      <c r="R2042" s="216"/>
      <c r="S2042" s="216"/>
      <c r="T2042" s="216"/>
    </row>
    <row r="2043" spans="1:20">
      <c r="A2043" s="216">
        <v>80216</v>
      </c>
      <c r="B2043" s="216">
        <v>3</v>
      </c>
      <c r="C2043" s="216" t="str">
        <f t="shared" si="62"/>
        <v>Rural areas / thinly-populated area</v>
      </c>
      <c r="D2043" s="216"/>
      <c r="E2043" s="216"/>
      <c r="F2043" s="216"/>
      <c r="L2043" s="216">
        <v>80216</v>
      </c>
      <c r="M2043" s="216">
        <v>410</v>
      </c>
      <c r="N2043" s="216" t="str">
        <f t="shared" si="63"/>
        <v>Rural area (central)</v>
      </c>
      <c r="O2043" s="216"/>
      <c r="P2043" s="216"/>
      <c r="Q2043" s="216"/>
      <c r="R2043" s="216"/>
      <c r="S2043" s="216">
        <v>1</v>
      </c>
      <c r="T2043" s="216"/>
    </row>
    <row r="2044" spans="1:20">
      <c r="A2044" s="216">
        <v>80217</v>
      </c>
      <c r="B2044" s="216">
        <v>2</v>
      </c>
      <c r="C2044" s="216" t="str">
        <f t="shared" si="62"/>
        <v>Towns and suburbs / intermediate density area</v>
      </c>
      <c r="D2044" s="216"/>
      <c r="E2044" s="216"/>
      <c r="F2044" s="216"/>
      <c r="L2044" s="216">
        <v>80217</v>
      </c>
      <c r="M2044" s="216">
        <v>101</v>
      </c>
      <c r="N2044" s="216" t="str">
        <f t="shared" si="63"/>
        <v>Urban centres (large)</v>
      </c>
      <c r="O2044" s="216" t="s">
        <v>365</v>
      </c>
      <c r="P2044" s="216" t="s">
        <v>366</v>
      </c>
      <c r="Q2044" s="216"/>
      <c r="R2044" s="216"/>
      <c r="S2044" s="216"/>
      <c r="T2044" s="216"/>
    </row>
    <row r="2045" spans="1:20">
      <c r="A2045" s="216">
        <v>80218</v>
      </c>
      <c r="B2045" s="216">
        <v>2</v>
      </c>
      <c r="C2045" s="216" t="str">
        <f t="shared" si="62"/>
        <v>Towns and suburbs / intermediate density area</v>
      </c>
      <c r="D2045" s="216"/>
      <c r="E2045" s="216"/>
      <c r="F2045" s="216"/>
      <c r="L2045" s="216">
        <v>80218</v>
      </c>
      <c r="M2045" s="216">
        <v>101</v>
      </c>
      <c r="N2045" s="216" t="str">
        <f t="shared" si="63"/>
        <v>Urban centres (large)</v>
      </c>
      <c r="O2045" s="216" t="s">
        <v>365</v>
      </c>
      <c r="P2045" s="216" t="s">
        <v>366</v>
      </c>
      <c r="Q2045" s="216"/>
      <c r="R2045" s="216"/>
      <c r="S2045" s="216"/>
      <c r="T2045" s="216"/>
    </row>
    <row r="2046" spans="1:20">
      <c r="A2046" s="216">
        <v>80219</v>
      </c>
      <c r="B2046" s="216">
        <v>3</v>
      </c>
      <c r="C2046" s="216" t="str">
        <f t="shared" si="62"/>
        <v>Rural areas / thinly-populated area</v>
      </c>
      <c r="D2046" s="216"/>
      <c r="E2046" s="216"/>
      <c r="F2046" s="216"/>
      <c r="L2046" s="216">
        <v>80219</v>
      </c>
      <c r="M2046" s="216">
        <v>310</v>
      </c>
      <c r="N2046" s="216" t="str">
        <f t="shared" si="63"/>
        <v>Rural area surrounding centres (central)</v>
      </c>
      <c r="O2046" s="216"/>
      <c r="P2046" s="216"/>
      <c r="Q2046" s="216" t="s">
        <v>365</v>
      </c>
      <c r="R2046" s="216" t="s">
        <v>366</v>
      </c>
      <c r="S2046" s="216"/>
      <c r="T2046" s="216"/>
    </row>
    <row r="2047" spans="1:20">
      <c r="A2047" s="216">
        <v>80220</v>
      </c>
      <c r="B2047" s="216">
        <v>2</v>
      </c>
      <c r="C2047" s="216" t="str">
        <f t="shared" si="62"/>
        <v>Towns and suburbs / intermediate density area</v>
      </c>
      <c r="D2047" s="216"/>
      <c r="E2047" s="216"/>
      <c r="F2047" s="216"/>
      <c r="L2047" s="216">
        <v>80220</v>
      </c>
      <c r="M2047" s="216">
        <v>101</v>
      </c>
      <c r="N2047" s="216" t="str">
        <f t="shared" si="63"/>
        <v>Urban centres (large)</v>
      </c>
      <c r="O2047" s="216" t="s">
        <v>365</v>
      </c>
      <c r="P2047" s="216" t="s">
        <v>366</v>
      </c>
      <c r="Q2047" s="216"/>
      <c r="R2047" s="216"/>
      <c r="S2047" s="216"/>
      <c r="T2047" s="216"/>
    </row>
    <row r="2048" spans="1:20">
      <c r="A2048" s="216">
        <v>80221</v>
      </c>
      <c r="B2048" s="216">
        <v>3</v>
      </c>
      <c r="C2048" s="216" t="str">
        <f t="shared" si="62"/>
        <v>Rural areas / thinly-populated area</v>
      </c>
      <c r="D2048" s="216"/>
      <c r="E2048" s="216"/>
      <c r="F2048" s="216"/>
      <c r="L2048" s="216">
        <v>80221</v>
      </c>
      <c r="M2048" s="216">
        <v>310</v>
      </c>
      <c r="N2048" s="216" t="str">
        <f t="shared" si="63"/>
        <v>Rural area surrounding centres (central)</v>
      </c>
      <c r="O2048" s="216"/>
      <c r="P2048" s="216"/>
      <c r="Q2048" s="216" t="s">
        <v>365</v>
      </c>
      <c r="R2048" s="216" t="s">
        <v>366</v>
      </c>
      <c r="S2048" s="216"/>
      <c r="T2048" s="216"/>
    </row>
    <row r="2049" spans="1:20">
      <c r="A2049" s="216">
        <v>80222</v>
      </c>
      <c r="B2049" s="216">
        <v>3</v>
      </c>
      <c r="C2049" s="216" t="str">
        <f t="shared" si="62"/>
        <v>Rural areas / thinly-populated area</v>
      </c>
      <c r="D2049" s="216"/>
      <c r="E2049" s="216"/>
      <c r="F2049" s="216"/>
      <c r="L2049" s="216">
        <v>80222</v>
      </c>
      <c r="M2049" s="216">
        <v>310</v>
      </c>
      <c r="N2049" s="216" t="str">
        <f t="shared" si="63"/>
        <v>Rural area surrounding centres (central)</v>
      </c>
      <c r="O2049" s="216"/>
      <c r="P2049" s="216"/>
      <c r="Q2049" s="216" t="s">
        <v>365</v>
      </c>
      <c r="R2049" s="216" t="s">
        <v>366</v>
      </c>
      <c r="S2049" s="216"/>
      <c r="T2049" s="216"/>
    </row>
    <row r="2050" spans="1:20">
      <c r="A2050" s="216">
        <v>80223</v>
      </c>
      <c r="B2050" s="216">
        <v>3</v>
      </c>
      <c r="C2050" s="216" t="str">
        <f t="shared" si="62"/>
        <v>Rural areas / thinly-populated area</v>
      </c>
      <c r="D2050" s="216"/>
      <c r="E2050" s="216"/>
      <c r="F2050" s="216"/>
      <c r="L2050" s="216">
        <v>80223</v>
      </c>
      <c r="M2050" s="216">
        <v>410</v>
      </c>
      <c r="N2050" s="216" t="str">
        <f t="shared" si="63"/>
        <v>Rural area (central)</v>
      </c>
      <c r="O2050" s="216"/>
      <c r="P2050" s="216"/>
      <c r="Q2050" s="216"/>
      <c r="R2050" s="216"/>
      <c r="S2050" s="216"/>
      <c r="T2050" s="216"/>
    </row>
    <row r="2051" spans="1:20">
      <c r="A2051" s="216">
        <v>80224</v>
      </c>
      <c r="B2051" s="216">
        <v>2</v>
      </c>
      <c r="C2051" s="216" t="str">
        <f t="shared" si="62"/>
        <v>Towns and suburbs / intermediate density area</v>
      </c>
      <c r="D2051" s="216"/>
      <c r="E2051" s="216"/>
      <c r="F2051" s="216"/>
      <c r="L2051" s="216">
        <v>80224</v>
      </c>
      <c r="M2051" s="216">
        <v>101</v>
      </c>
      <c r="N2051" s="216" t="str">
        <f t="shared" si="63"/>
        <v>Urban centres (large)</v>
      </c>
      <c r="O2051" s="216" t="s">
        <v>365</v>
      </c>
      <c r="P2051" s="216" t="s">
        <v>366</v>
      </c>
      <c r="Q2051" s="216"/>
      <c r="R2051" s="216"/>
      <c r="S2051" s="216"/>
      <c r="T2051" s="216"/>
    </row>
    <row r="2052" spans="1:20">
      <c r="A2052" s="216">
        <v>80225</v>
      </c>
      <c r="B2052" s="216">
        <v>3</v>
      </c>
      <c r="C2052" s="216" t="str">
        <f t="shared" ref="C2052:C2095" si="64">VLOOKUP(B2052,$F$3:$G$5,2)</f>
        <v>Rural areas / thinly-populated area</v>
      </c>
      <c r="D2052" s="216"/>
      <c r="E2052" s="216"/>
      <c r="F2052" s="216"/>
      <c r="L2052" s="216">
        <v>80225</v>
      </c>
      <c r="M2052" s="216">
        <v>310</v>
      </c>
      <c r="N2052" s="216" t="str">
        <f t="shared" ref="N2052:N2095" si="65">VLOOKUP(M2052,$U$3:$V$13,2)</f>
        <v>Rural area surrounding centres (central)</v>
      </c>
      <c r="O2052" s="216"/>
      <c r="P2052" s="216"/>
      <c r="Q2052" s="216" t="s">
        <v>365</v>
      </c>
      <c r="R2052" s="216" t="s">
        <v>366</v>
      </c>
      <c r="S2052" s="216"/>
      <c r="T2052" s="216"/>
    </row>
    <row r="2053" spans="1:20">
      <c r="A2053" s="216">
        <v>80226</v>
      </c>
      <c r="B2053" s="216">
        <v>2</v>
      </c>
      <c r="C2053" s="216" t="str">
        <f t="shared" si="64"/>
        <v>Towns and suburbs / intermediate density area</v>
      </c>
      <c r="D2053" s="216"/>
      <c r="E2053" s="216"/>
      <c r="F2053" s="216"/>
      <c r="L2053" s="216">
        <v>80226</v>
      </c>
      <c r="M2053" s="216">
        <v>101</v>
      </c>
      <c r="N2053" s="216" t="str">
        <f t="shared" si="65"/>
        <v>Urban centres (large)</v>
      </c>
      <c r="O2053" s="216" t="s">
        <v>365</v>
      </c>
      <c r="P2053" s="216" t="s">
        <v>366</v>
      </c>
      <c r="Q2053" s="216"/>
      <c r="R2053" s="216"/>
      <c r="S2053" s="216"/>
      <c r="T2053" s="216"/>
    </row>
    <row r="2054" spans="1:20">
      <c r="A2054" s="216">
        <v>80227</v>
      </c>
      <c r="B2054" s="216">
        <v>3</v>
      </c>
      <c r="C2054" s="216" t="str">
        <f t="shared" si="64"/>
        <v>Rural areas / thinly-populated area</v>
      </c>
      <c r="D2054" s="216"/>
      <c r="E2054" s="216"/>
      <c r="F2054" s="216"/>
      <c r="L2054" s="216">
        <v>80227</v>
      </c>
      <c r="M2054" s="216">
        <v>410</v>
      </c>
      <c r="N2054" s="216" t="str">
        <f t="shared" si="65"/>
        <v>Rural area (central)</v>
      </c>
      <c r="O2054" s="216"/>
      <c r="P2054" s="216"/>
      <c r="Q2054" s="216"/>
      <c r="R2054" s="216"/>
      <c r="S2054" s="216">
        <v>1</v>
      </c>
      <c r="T2054" s="216"/>
    </row>
    <row r="2055" spans="1:20">
      <c r="A2055" s="216">
        <v>80228</v>
      </c>
      <c r="B2055" s="216">
        <v>3</v>
      </c>
      <c r="C2055" s="216" t="str">
        <f t="shared" si="64"/>
        <v>Rural areas / thinly-populated area</v>
      </c>
      <c r="D2055" s="216"/>
      <c r="E2055" s="216"/>
      <c r="F2055" s="216"/>
      <c r="L2055" s="216">
        <v>80228</v>
      </c>
      <c r="M2055" s="216">
        <v>430</v>
      </c>
      <c r="N2055" s="216" t="str">
        <f t="shared" si="65"/>
        <v>Rural area (peripheral)</v>
      </c>
      <c r="O2055" s="216"/>
      <c r="P2055" s="216"/>
      <c r="Q2055" s="216"/>
      <c r="R2055" s="216"/>
      <c r="S2055" s="216">
        <v>1</v>
      </c>
      <c r="T2055" s="216"/>
    </row>
    <row r="2056" spans="1:20">
      <c r="A2056" s="216">
        <v>80229</v>
      </c>
      <c r="B2056" s="216">
        <v>3</v>
      </c>
      <c r="C2056" s="216" t="str">
        <f t="shared" si="64"/>
        <v>Rural areas / thinly-populated area</v>
      </c>
      <c r="D2056" s="216"/>
      <c r="E2056" s="216"/>
      <c r="F2056" s="216"/>
      <c r="L2056" s="216">
        <v>80229</v>
      </c>
      <c r="M2056" s="216">
        <v>310</v>
      </c>
      <c r="N2056" s="216" t="str">
        <f t="shared" si="65"/>
        <v>Rural area surrounding centres (central)</v>
      </c>
      <c r="O2056" s="216"/>
      <c r="P2056" s="216"/>
      <c r="Q2056" s="216" t="s">
        <v>365</v>
      </c>
      <c r="R2056" s="216" t="s">
        <v>366</v>
      </c>
      <c r="S2056" s="216"/>
      <c r="T2056" s="216"/>
    </row>
    <row r="2057" spans="1:20">
      <c r="A2057" s="216">
        <v>80230</v>
      </c>
      <c r="B2057" s="216">
        <v>3</v>
      </c>
      <c r="C2057" s="216" t="str">
        <f t="shared" si="64"/>
        <v>Rural areas / thinly-populated area</v>
      </c>
      <c r="D2057" s="216"/>
      <c r="E2057" s="216"/>
      <c r="F2057" s="216"/>
      <c r="L2057" s="216">
        <v>80230</v>
      </c>
      <c r="M2057" s="216">
        <v>410</v>
      </c>
      <c r="N2057" s="216" t="str">
        <f t="shared" si="65"/>
        <v>Rural area (central)</v>
      </c>
      <c r="O2057" s="216"/>
      <c r="P2057" s="216"/>
      <c r="Q2057" s="216"/>
      <c r="R2057" s="216"/>
      <c r="S2057" s="216">
        <v>1</v>
      </c>
      <c r="T2057" s="216"/>
    </row>
    <row r="2058" spans="1:20">
      <c r="A2058" s="216">
        <v>80231</v>
      </c>
      <c r="B2058" s="216">
        <v>3</v>
      </c>
      <c r="C2058" s="216" t="str">
        <f t="shared" si="64"/>
        <v>Rural areas / thinly-populated area</v>
      </c>
      <c r="D2058" s="216"/>
      <c r="E2058" s="216"/>
      <c r="F2058" s="216"/>
      <c r="L2058" s="216">
        <v>80231</v>
      </c>
      <c r="M2058" s="216">
        <v>410</v>
      </c>
      <c r="N2058" s="216" t="str">
        <f t="shared" si="65"/>
        <v>Rural area (central)</v>
      </c>
      <c r="O2058" s="216"/>
      <c r="P2058" s="216"/>
      <c r="Q2058" s="216"/>
      <c r="R2058" s="216"/>
      <c r="S2058" s="216"/>
      <c r="T2058" s="216"/>
    </row>
    <row r="2059" spans="1:20">
      <c r="A2059" s="216">
        <v>80232</v>
      </c>
      <c r="B2059" s="216">
        <v>3</v>
      </c>
      <c r="C2059" s="216" t="str">
        <f t="shared" si="64"/>
        <v>Rural areas / thinly-populated area</v>
      </c>
      <c r="D2059" s="216"/>
      <c r="E2059" s="216"/>
      <c r="F2059" s="216"/>
      <c r="L2059" s="216">
        <v>80232</v>
      </c>
      <c r="M2059" s="216">
        <v>430</v>
      </c>
      <c r="N2059" s="216" t="str">
        <f t="shared" si="65"/>
        <v>Rural area (peripheral)</v>
      </c>
      <c r="O2059" s="216"/>
      <c r="P2059" s="216"/>
      <c r="Q2059" s="216"/>
      <c r="R2059" s="216"/>
      <c r="S2059" s="216"/>
      <c r="T2059" s="216"/>
    </row>
    <row r="2060" spans="1:20">
      <c r="A2060" s="216">
        <v>80233</v>
      </c>
      <c r="B2060" s="216">
        <v>3</v>
      </c>
      <c r="C2060" s="216" t="str">
        <f t="shared" si="64"/>
        <v>Rural areas / thinly-populated area</v>
      </c>
      <c r="D2060" s="216"/>
      <c r="E2060" s="216"/>
      <c r="F2060" s="216"/>
      <c r="L2060" s="216">
        <v>80233</v>
      </c>
      <c r="M2060" s="216">
        <v>430</v>
      </c>
      <c r="N2060" s="216" t="str">
        <f t="shared" si="65"/>
        <v>Rural area (peripheral)</v>
      </c>
      <c r="O2060" s="216"/>
      <c r="P2060" s="216"/>
      <c r="Q2060" s="216"/>
      <c r="R2060" s="216"/>
      <c r="S2060" s="216">
        <v>1</v>
      </c>
      <c r="T2060" s="216"/>
    </row>
    <row r="2061" spans="1:20">
      <c r="A2061" s="216">
        <v>80234</v>
      </c>
      <c r="B2061" s="216">
        <v>3</v>
      </c>
      <c r="C2061" s="216" t="str">
        <f t="shared" si="64"/>
        <v>Rural areas / thinly-populated area</v>
      </c>
      <c r="D2061" s="216"/>
      <c r="E2061" s="216"/>
      <c r="F2061" s="216"/>
      <c r="L2061" s="216">
        <v>80234</v>
      </c>
      <c r="M2061" s="216">
        <v>430</v>
      </c>
      <c r="N2061" s="216" t="str">
        <f t="shared" si="65"/>
        <v>Rural area (peripheral)</v>
      </c>
      <c r="O2061" s="216"/>
      <c r="P2061" s="216"/>
      <c r="Q2061" s="216"/>
      <c r="R2061" s="216"/>
      <c r="S2061" s="216">
        <v>1</v>
      </c>
      <c r="T2061" s="216"/>
    </row>
    <row r="2062" spans="1:20">
      <c r="A2062" s="216">
        <v>80235</v>
      </c>
      <c r="B2062" s="216">
        <v>2</v>
      </c>
      <c r="C2062" s="216" t="str">
        <f t="shared" si="64"/>
        <v>Towns and suburbs / intermediate density area</v>
      </c>
      <c r="D2062" s="216"/>
      <c r="E2062" s="216"/>
      <c r="F2062" s="216"/>
      <c r="L2062" s="216">
        <v>80235</v>
      </c>
      <c r="M2062" s="216">
        <v>101</v>
      </c>
      <c r="N2062" s="216" t="str">
        <f t="shared" si="65"/>
        <v>Urban centres (large)</v>
      </c>
      <c r="O2062" s="216" t="s">
        <v>365</v>
      </c>
      <c r="P2062" s="216" t="s">
        <v>366</v>
      </c>
      <c r="Q2062" s="216"/>
      <c r="R2062" s="216"/>
      <c r="S2062" s="216"/>
      <c r="T2062" s="216"/>
    </row>
    <row r="2063" spans="1:20">
      <c r="A2063" s="216">
        <v>80236</v>
      </c>
      <c r="B2063" s="216">
        <v>3</v>
      </c>
      <c r="C2063" s="216" t="str">
        <f t="shared" si="64"/>
        <v>Rural areas / thinly-populated area</v>
      </c>
      <c r="D2063" s="216"/>
      <c r="E2063" s="216"/>
      <c r="F2063" s="216"/>
      <c r="L2063" s="216">
        <v>80236</v>
      </c>
      <c r="M2063" s="216">
        <v>410</v>
      </c>
      <c r="N2063" s="216" t="str">
        <f t="shared" si="65"/>
        <v>Rural area (central)</v>
      </c>
      <c r="O2063" s="216"/>
      <c r="P2063" s="216"/>
      <c r="Q2063" s="216"/>
      <c r="R2063" s="216"/>
      <c r="S2063" s="216">
        <v>1</v>
      </c>
      <c r="T2063" s="216"/>
    </row>
    <row r="2064" spans="1:20">
      <c r="A2064" s="216">
        <v>80237</v>
      </c>
      <c r="B2064" s="216">
        <v>3</v>
      </c>
      <c r="C2064" s="216" t="str">
        <f t="shared" si="64"/>
        <v>Rural areas / thinly-populated area</v>
      </c>
      <c r="D2064" s="216"/>
      <c r="E2064" s="216"/>
      <c r="F2064" s="216"/>
      <c r="L2064" s="216">
        <v>80237</v>
      </c>
      <c r="M2064" s="216">
        <v>410</v>
      </c>
      <c r="N2064" s="216" t="str">
        <f t="shared" si="65"/>
        <v>Rural area (central)</v>
      </c>
      <c r="O2064" s="216"/>
      <c r="P2064" s="216"/>
      <c r="Q2064" s="216"/>
      <c r="R2064" s="216"/>
      <c r="S2064" s="216"/>
      <c r="T2064" s="216"/>
    </row>
    <row r="2065" spans="1:20">
      <c r="A2065" s="216">
        <v>80238</v>
      </c>
      <c r="B2065" s="216">
        <v>3</v>
      </c>
      <c r="C2065" s="216" t="str">
        <f t="shared" si="64"/>
        <v>Rural areas / thinly-populated area</v>
      </c>
      <c r="D2065" s="216"/>
      <c r="E2065" s="216"/>
      <c r="F2065" s="216"/>
      <c r="L2065" s="216">
        <v>80238</v>
      </c>
      <c r="M2065" s="216">
        <v>410</v>
      </c>
      <c r="N2065" s="216" t="str">
        <f t="shared" si="65"/>
        <v>Rural area (central)</v>
      </c>
      <c r="O2065" s="216"/>
      <c r="P2065" s="216"/>
      <c r="Q2065" s="216"/>
      <c r="R2065" s="216"/>
      <c r="S2065" s="216"/>
      <c r="T2065" s="216"/>
    </row>
    <row r="2066" spans="1:20">
      <c r="A2066" s="216">
        <v>80239</v>
      </c>
      <c r="B2066" s="216">
        <v>3</v>
      </c>
      <c r="C2066" s="216" t="str">
        <f t="shared" si="64"/>
        <v>Rural areas / thinly-populated area</v>
      </c>
      <c r="D2066" s="216"/>
      <c r="E2066" s="216"/>
      <c r="F2066" s="216"/>
      <c r="L2066" s="216">
        <v>80239</v>
      </c>
      <c r="M2066" s="216">
        <v>430</v>
      </c>
      <c r="N2066" s="216" t="str">
        <f t="shared" si="65"/>
        <v>Rural area (peripheral)</v>
      </c>
      <c r="O2066" s="216"/>
      <c r="P2066" s="216"/>
      <c r="Q2066" s="216"/>
      <c r="R2066" s="216"/>
      <c r="S2066" s="216">
        <v>1</v>
      </c>
      <c r="T2066" s="216"/>
    </row>
    <row r="2067" spans="1:20">
      <c r="A2067" s="216">
        <v>80240</v>
      </c>
      <c r="B2067" s="216">
        <v>2</v>
      </c>
      <c r="C2067" s="216" t="str">
        <f t="shared" si="64"/>
        <v>Towns and suburbs / intermediate density area</v>
      </c>
      <c r="D2067" s="216"/>
      <c r="E2067" s="216"/>
      <c r="F2067" s="216"/>
      <c r="L2067" s="216">
        <v>80240</v>
      </c>
      <c r="M2067" s="216">
        <v>101</v>
      </c>
      <c r="N2067" s="216" t="str">
        <f t="shared" si="65"/>
        <v>Urban centres (large)</v>
      </c>
      <c r="O2067" s="216" t="s">
        <v>365</v>
      </c>
      <c r="P2067" s="216" t="s">
        <v>366</v>
      </c>
      <c r="Q2067" s="216"/>
      <c r="R2067" s="216"/>
      <c r="S2067" s="216"/>
      <c r="T2067" s="216"/>
    </row>
    <row r="2068" spans="1:20">
      <c r="A2068" s="216">
        <v>80301</v>
      </c>
      <c r="B2068" s="216">
        <v>2</v>
      </c>
      <c r="C2068" s="216" t="str">
        <f t="shared" si="64"/>
        <v>Towns and suburbs / intermediate density area</v>
      </c>
      <c r="D2068" s="216"/>
      <c r="E2068" s="216"/>
      <c r="F2068" s="216"/>
      <c r="L2068" s="216">
        <v>80301</v>
      </c>
      <c r="M2068" s="216">
        <v>101</v>
      </c>
      <c r="N2068" s="216" t="str">
        <f t="shared" si="65"/>
        <v>Urban centres (large)</v>
      </c>
      <c r="O2068" s="216" t="s">
        <v>365</v>
      </c>
      <c r="P2068" s="216" t="s">
        <v>366</v>
      </c>
      <c r="Q2068" s="216"/>
      <c r="R2068" s="216"/>
      <c r="S2068" s="216"/>
      <c r="T2068" s="216"/>
    </row>
    <row r="2069" spans="1:20">
      <c r="A2069" s="216">
        <v>80302</v>
      </c>
      <c r="B2069" s="216">
        <v>2</v>
      </c>
      <c r="C2069" s="216" t="str">
        <f t="shared" si="64"/>
        <v>Towns and suburbs / intermediate density area</v>
      </c>
      <c r="D2069" s="216"/>
      <c r="E2069" s="216"/>
      <c r="F2069" s="216"/>
      <c r="L2069" s="216">
        <v>80302</v>
      </c>
      <c r="M2069" s="216">
        <v>101</v>
      </c>
      <c r="N2069" s="216" t="str">
        <f t="shared" si="65"/>
        <v>Urban centres (large)</v>
      </c>
      <c r="O2069" s="216" t="s">
        <v>365</v>
      </c>
      <c r="P2069" s="216" t="s">
        <v>366</v>
      </c>
      <c r="Q2069" s="216"/>
      <c r="R2069" s="216"/>
      <c r="S2069" s="216"/>
      <c r="T2069" s="216"/>
    </row>
    <row r="2070" spans="1:20">
      <c r="A2070" s="216">
        <v>80303</v>
      </c>
      <c r="B2070" s="216">
        <v>2</v>
      </c>
      <c r="C2070" s="216" t="str">
        <f t="shared" si="64"/>
        <v>Towns and suburbs / intermediate density area</v>
      </c>
      <c r="D2070" s="216"/>
      <c r="E2070" s="216"/>
      <c r="F2070" s="216"/>
      <c r="L2070" s="216">
        <v>80303</v>
      </c>
      <c r="M2070" s="216">
        <v>101</v>
      </c>
      <c r="N2070" s="216" t="str">
        <f t="shared" si="65"/>
        <v>Urban centres (large)</v>
      </c>
      <c r="O2070" s="216" t="s">
        <v>365</v>
      </c>
      <c r="P2070" s="216" t="s">
        <v>366</v>
      </c>
      <c r="Q2070" s="216"/>
      <c r="R2070" s="216"/>
      <c r="S2070" s="216"/>
      <c r="T2070" s="216"/>
    </row>
    <row r="2071" spans="1:20">
      <c r="A2071" s="216">
        <v>80401</v>
      </c>
      <c r="B2071" s="216">
        <v>2</v>
      </c>
      <c r="C2071" s="216" t="str">
        <f t="shared" si="64"/>
        <v>Towns and suburbs / intermediate density area</v>
      </c>
      <c r="D2071" s="216"/>
      <c r="E2071" s="216"/>
      <c r="F2071" s="216"/>
      <c r="L2071" s="216">
        <v>80401</v>
      </c>
      <c r="M2071" s="216">
        <v>101</v>
      </c>
      <c r="N2071" s="216" t="str">
        <f t="shared" si="65"/>
        <v>Urban centres (large)</v>
      </c>
      <c r="O2071" s="216" t="s">
        <v>365</v>
      </c>
      <c r="P2071" s="216" t="s">
        <v>366</v>
      </c>
      <c r="Q2071" s="216"/>
      <c r="R2071" s="216"/>
      <c r="S2071" s="216"/>
      <c r="T2071" s="216"/>
    </row>
    <row r="2072" spans="1:20">
      <c r="A2072" s="216">
        <v>80402</v>
      </c>
      <c r="B2072" s="216">
        <v>2</v>
      </c>
      <c r="C2072" s="216" t="str">
        <f t="shared" si="64"/>
        <v>Towns and suburbs / intermediate density area</v>
      </c>
      <c r="D2072" s="216"/>
      <c r="E2072" s="216"/>
      <c r="F2072" s="216"/>
      <c r="L2072" s="216">
        <v>80402</v>
      </c>
      <c r="M2072" s="216">
        <v>310</v>
      </c>
      <c r="N2072" s="216" t="str">
        <f t="shared" si="65"/>
        <v>Rural area surrounding centres (central)</v>
      </c>
      <c r="O2072" s="216"/>
      <c r="P2072" s="216"/>
      <c r="Q2072" s="216" t="s">
        <v>365</v>
      </c>
      <c r="R2072" s="216" t="s">
        <v>366</v>
      </c>
      <c r="S2072" s="216"/>
      <c r="T2072" s="216"/>
    </row>
    <row r="2073" spans="1:20">
      <c r="A2073" s="216">
        <v>80403</v>
      </c>
      <c r="B2073" s="216">
        <v>3</v>
      </c>
      <c r="C2073" s="216" t="str">
        <f t="shared" si="64"/>
        <v>Rural areas / thinly-populated area</v>
      </c>
      <c r="D2073" s="216"/>
      <c r="E2073" s="216"/>
      <c r="F2073" s="216"/>
      <c r="L2073" s="216">
        <v>80403</v>
      </c>
      <c r="M2073" s="216">
        <v>410</v>
      </c>
      <c r="N2073" s="216" t="str">
        <f t="shared" si="65"/>
        <v>Rural area (central)</v>
      </c>
      <c r="O2073" s="216"/>
      <c r="P2073" s="216"/>
      <c r="Q2073" s="216"/>
      <c r="R2073" s="216"/>
      <c r="S2073" s="216"/>
      <c r="T2073" s="216"/>
    </row>
    <row r="2074" spans="1:20">
      <c r="A2074" s="216">
        <v>80404</v>
      </c>
      <c r="B2074" s="216">
        <v>2</v>
      </c>
      <c r="C2074" s="216" t="str">
        <f t="shared" si="64"/>
        <v>Towns and suburbs / intermediate density area</v>
      </c>
      <c r="D2074" s="216"/>
      <c r="E2074" s="216"/>
      <c r="F2074" s="216"/>
      <c r="L2074" s="216">
        <v>80404</v>
      </c>
      <c r="M2074" s="216">
        <v>101</v>
      </c>
      <c r="N2074" s="216" t="str">
        <f t="shared" si="65"/>
        <v>Urban centres (large)</v>
      </c>
      <c r="O2074" s="216" t="s">
        <v>365</v>
      </c>
      <c r="P2074" s="216" t="s">
        <v>366</v>
      </c>
      <c r="Q2074" s="216"/>
      <c r="R2074" s="216"/>
      <c r="S2074" s="216"/>
      <c r="T2074" s="216"/>
    </row>
    <row r="2075" spans="1:20">
      <c r="A2075" s="216">
        <v>80405</v>
      </c>
      <c r="B2075" s="216">
        <v>2</v>
      </c>
      <c r="C2075" s="216" t="str">
        <f t="shared" si="64"/>
        <v>Towns and suburbs / intermediate density area</v>
      </c>
      <c r="D2075" s="216"/>
      <c r="E2075" s="216"/>
      <c r="F2075" s="216"/>
      <c r="L2075" s="216">
        <v>80405</v>
      </c>
      <c r="M2075" s="216">
        <v>310</v>
      </c>
      <c r="N2075" s="216" t="str">
        <f t="shared" si="65"/>
        <v>Rural area surrounding centres (central)</v>
      </c>
      <c r="O2075" s="216"/>
      <c r="P2075" s="216"/>
      <c r="Q2075" s="216" t="s">
        <v>365</v>
      </c>
      <c r="R2075" s="216" t="s">
        <v>366</v>
      </c>
      <c r="S2075" s="216"/>
      <c r="T2075" s="216"/>
    </row>
    <row r="2076" spans="1:20">
      <c r="A2076" s="216">
        <v>80406</v>
      </c>
      <c r="B2076" s="216">
        <v>3</v>
      </c>
      <c r="C2076" s="216" t="str">
        <f t="shared" si="64"/>
        <v>Rural areas / thinly-populated area</v>
      </c>
      <c r="D2076" s="216"/>
      <c r="E2076" s="216"/>
      <c r="F2076" s="216"/>
      <c r="L2076" s="216">
        <v>80406</v>
      </c>
      <c r="M2076" s="216">
        <v>310</v>
      </c>
      <c r="N2076" s="216" t="str">
        <f t="shared" si="65"/>
        <v>Rural area surrounding centres (central)</v>
      </c>
      <c r="O2076" s="216"/>
      <c r="P2076" s="216"/>
      <c r="Q2076" s="216" t="s">
        <v>365</v>
      </c>
      <c r="R2076" s="216" t="s">
        <v>366</v>
      </c>
      <c r="S2076" s="216"/>
      <c r="T2076" s="216"/>
    </row>
    <row r="2077" spans="1:20">
      <c r="A2077" s="216">
        <v>80407</v>
      </c>
      <c r="B2077" s="216">
        <v>2</v>
      </c>
      <c r="C2077" s="216" t="str">
        <f t="shared" si="64"/>
        <v>Towns and suburbs / intermediate density area</v>
      </c>
      <c r="D2077" s="216"/>
      <c r="E2077" s="216"/>
      <c r="F2077" s="216"/>
      <c r="L2077" s="216">
        <v>80407</v>
      </c>
      <c r="M2077" s="216">
        <v>310</v>
      </c>
      <c r="N2077" s="216" t="str">
        <f t="shared" si="65"/>
        <v>Rural area surrounding centres (central)</v>
      </c>
      <c r="O2077" s="216"/>
      <c r="P2077" s="216"/>
      <c r="Q2077" s="216" t="s">
        <v>365</v>
      </c>
      <c r="R2077" s="216" t="s">
        <v>366</v>
      </c>
      <c r="S2077" s="216"/>
      <c r="T2077" s="216"/>
    </row>
    <row r="2078" spans="1:20">
      <c r="A2078" s="216">
        <v>80408</v>
      </c>
      <c r="B2078" s="216">
        <v>2</v>
      </c>
      <c r="C2078" s="216" t="str">
        <f t="shared" si="64"/>
        <v>Towns and suburbs / intermediate density area</v>
      </c>
      <c r="D2078" s="216"/>
      <c r="E2078" s="216"/>
      <c r="F2078" s="216"/>
      <c r="L2078" s="216">
        <v>80408</v>
      </c>
      <c r="M2078" s="216">
        <v>101</v>
      </c>
      <c r="N2078" s="216" t="str">
        <f t="shared" si="65"/>
        <v>Urban centres (large)</v>
      </c>
      <c r="O2078" s="216" t="s">
        <v>365</v>
      </c>
      <c r="P2078" s="216" t="s">
        <v>366</v>
      </c>
      <c r="Q2078" s="216"/>
      <c r="R2078" s="216"/>
      <c r="S2078" s="216"/>
      <c r="T2078" s="216"/>
    </row>
    <row r="2079" spans="1:20">
      <c r="A2079" s="216">
        <v>80409</v>
      </c>
      <c r="B2079" s="216">
        <v>2</v>
      </c>
      <c r="C2079" s="216" t="str">
        <f t="shared" si="64"/>
        <v>Towns and suburbs / intermediate density area</v>
      </c>
      <c r="D2079" s="216"/>
      <c r="E2079" s="216"/>
      <c r="F2079" s="216"/>
      <c r="L2079" s="216">
        <v>80409</v>
      </c>
      <c r="M2079" s="216">
        <v>101</v>
      </c>
      <c r="N2079" s="216" t="str">
        <f t="shared" si="65"/>
        <v>Urban centres (large)</v>
      </c>
      <c r="O2079" s="216" t="s">
        <v>365</v>
      </c>
      <c r="P2079" s="216" t="s">
        <v>366</v>
      </c>
      <c r="Q2079" s="216"/>
      <c r="R2079" s="216"/>
      <c r="S2079" s="216"/>
      <c r="T2079" s="216"/>
    </row>
    <row r="2080" spans="1:20">
      <c r="A2080" s="216">
        <v>80410</v>
      </c>
      <c r="B2080" s="216">
        <v>2</v>
      </c>
      <c r="C2080" s="216" t="str">
        <f t="shared" si="64"/>
        <v>Towns and suburbs / intermediate density area</v>
      </c>
      <c r="D2080" s="216"/>
      <c r="E2080" s="216"/>
      <c r="F2080" s="216"/>
      <c r="L2080" s="216">
        <v>80410</v>
      </c>
      <c r="M2080" s="216">
        <v>310</v>
      </c>
      <c r="N2080" s="216" t="str">
        <f t="shared" si="65"/>
        <v>Rural area surrounding centres (central)</v>
      </c>
      <c r="O2080" s="216"/>
      <c r="P2080" s="216"/>
      <c r="Q2080" s="216" t="s">
        <v>365</v>
      </c>
      <c r="R2080" s="216" t="s">
        <v>366</v>
      </c>
      <c r="S2080" s="216"/>
      <c r="T2080" s="216"/>
    </row>
    <row r="2081" spans="1:20">
      <c r="A2081" s="216">
        <v>80411</v>
      </c>
      <c r="B2081" s="216">
        <v>3</v>
      </c>
      <c r="C2081" s="216" t="str">
        <f t="shared" si="64"/>
        <v>Rural areas / thinly-populated area</v>
      </c>
      <c r="D2081" s="216"/>
      <c r="E2081" s="216"/>
      <c r="F2081" s="216"/>
      <c r="L2081" s="216">
        <v>80411</v>
      </c>
      <c r="M2081" s="216">
        <v>310</v>
      </c>
      <c r="N2081" s="216" t="str">
        <f t="shared" si="65"/>
        <v>Rural area surrounding centres (central)</v>
      </c>
      <c r="O2081" s="216"/>
      <c r="P2081" s="216"/>
      <c r="Q2081" s="216" t="s">
        <v>365</v>
      </c>
      <c r="R2081" s="216" t="s">
        <v>366</v>
      </c>
      <c r="S2081" s="216"/>
      <c r="T2081" s="216"/>
    </row>
    <row r="2082" spans="1:20">
      <c r="A2082" s="216">
        <v>80412</v>
      </c>
      <c r="B2082" s="216">
        <v>2</v>
      </c>
      <c r="C2082" s="216" t="str">
        <f t="shared" si="64"/>
        <v>Towns and suburbs / intermediate density area</v>
      </c>
      <c r="D2082" s="216"/>
      <c r="E2082" s="216"/>
      <c r="F2082" s="216"/>
      <c r="L2082" s="216">
        <v>80412</v>
      </c>
      <c r="M2082" s="216">
        <v>101</v>
      </c>
      <c r="N2082" s="216" t="str">
        <f t="shared" si="65"/>
        <v>Urban centres (large)</v>
      </c>
      <c r="O2082" s="216" t="s">
        <v>365</v>
      </c>
      <c r="P2082" s="216" t="s">
        <v>366</v>
      </c>
      <c r="Q2082" s="216"/>
      <c r="R2082" s="216"/>
      <c r="S2082" s="216"/>
      <c r="T2082" s="216"/>
    </row>
    <row r="2083" spans="1:20">
      <c r="A2083" s="216">
        <v>80413</v>
      </c>
      <c r="B2083" s="216">
        <v>3</v>
      </c>
      <c r="C2083" s="216" t="str">
        <f t="shared" si="64"/>
        <v>Rural areas / thinly-populated area</v>
      </c>
      <c r="D2083" s="216"/>
      <c r="E2083" s="216"/>
      <c r="F2083" s="216"/>
      <c r="L2083" s="216">
        <v>80413</v>
      </c>
      <c r="M2083" s="216">
        <v>310</v>
      </c>
      <c r="N2083" s="216" t="str">
        <f t="shared" si="65"/>
        <v>Rural area surrounding centres (central)</v>
      </c>
      <c r="O2083" s="216"/>
      <c r="P2083" s="216"/>
      <c r="Q2083" s="216" t="s">
        <v>365</v>
      </c>
      <c r="R2083" s="216" t="s">
        <v>366</v>
      </c>
      <c r="S2083" s="216"/>
      <c r="T2083" s="216"/>
    </row>
    <row r="2084" spans="1:20">
      <c r="A2084" s="216">
        <v>80414</v>
      </c>
      <c r="B2084" s="216">
        <v>2</v>
      </c>
      <c r="C2084" s="216" t="str">
        <f t="shared" si="64"/>
        <v>Towns and suburbs / intermediate density area</v>
      </c>
      <c r="D2084" s="216"/>
      <c r="E2084" s="216"/>
      <c r="F2084" s="216"/>
      <c r="L2084" s="216">
        <v>80414</v>
      </c>
      <c r="M2084" s="216">
        <v>101</v>
      </c>
      <c r="N2084" s="216" t="str">
        <f t="shared" si="65"/>
        <v>Urban centres (large)</v>
      </c>
      <c r="O2084" s="216" t="s">
        <v>365</v>
      </c>
      <c r="P2084" s="216" t="s">
        <v>366</v>
      </c>
      <c r="Q2084" s="216"/>
      <c r="R2084" s="216"/>
      <c r="S2084" s="216"/>
      <c r="T2084" s="216"/>
    </row>
    <row r="2085" spans="1:20">
      <c r="A2085" s="216">
        <v>80415</v>
      </c>
      <c r="B2085" s="216">
        <v>3</v>
      </c>
      <c r="C2085" s="216" t="str">
        <f t="shared" si="64"/>
        <v>Rural areas / thinly-populated area</v>
      </c>
      <c r="D2085" s="216"/>
      <c r="E2085" s="216"/>
      <c r="F2085" s="216"/>
      <c r="L2085" s="216">
        <v>80415</v>
      </c>
      <c r="M2085" s="216">
        <v>210</v>
      </c>
      <c r="N2085" s="216" t="str">
        <f t="shared" si="65"/>
        <v>Regional centres (central)</v>
      </c>
      <c r="O2085" s="216" t="s">
        <v>363</v>
      </c>
      <c r="P2085" s="216" t="s">
        <v>364</v>
      </c>
      <c r="Q2085" s="216"/>
      <c r="R2085" s="216"/>
      <c r="S2085" s="216"/>
      <c r="T2085" s="216"/>
    </row>
    <row r="2086" spans="1:20">
      <c r="A2086" s="216">
        <v>80416</v>
      </c>
      <c r="B2086" s="216">
        <v>2</v>
      </c>
      <c r="C2086" s="216" t="str">
        <f t="shared" si="64"/>
        <v>Towns and suburbs / intermediate density area</v>
      </c>
      <c r="D2086" s="216"/>
      <c r="E2086" s="216"/>
      <c r="F2086" s="216"/>
      <c r="L2086" s="216">
        <v>80416</v>
      </c>
      <c r="M2086" s="216">
        <v>101</v>
      </c>
      <c r="N2086" s="216" t="str">
        <f t="shared" si="65"/>
        <v>Urban centres (large)</v>
      </c>
      <c r="O2086" s="216" t="s">
        <v>365</v>
      </c>
      <c r="P2086" s="216" t="s">
        <v>366</v>
      </c>
      <c r="Q2086" s="216"/>
      <c r="R2086" s="216"/>
      <c r="S2086" s="216"/>
      <c r="T2086" s="216"/>
    </row>
    <row r="2087" spans="1:20">
      <c r="A2087" s="216">
        <v>80417</v>
      </c>
      <c r="B2087" s="216">
        <v>2</v>
      </c>
      <c r="C2087" s="216" t="str">
        <f t="shared" si="64"/>
        <v>Towns and suburbs / intermediate density area</v>
      </c>
      <c r="D2087" s="216"/>
      <c r="E2087" s="216"/>
      <c r="F2087" s="216"/>
      <c r="L2087" s="216">
        <v>80417</v>
      </c>
      <c r="M2087" s="216">
        <v>310</v>
      </c>
      <c r="N2087" s="216" t="str">
        <f t="shared" si="65"/>
        <v>Rural area surrounding centres (central)</v>
      </c>
      <c r="O2087" s="216"/>
      <c r="P2087" s="216"/>
      <c r="Q2087" s="216" t="s">
        <v>365</v>
      </c>
      <c r="R2087" s="216" t="s">
        <v>366</v>
      </c>
      <c r="S2087" s="216"/>
      <c r="T2087" s="216"/>
    </row>
    <row r="2088" spans="1:20">
      <c r="A2088" s="216">
        <v>80418</v>
      </c>
      <c r="B2088" s="216">
        <v>2</v>
      </c>
      <c r="C2088" s="216" t="str">
        <f t="shared" si="64"/>
        <v>Towns and suburbs / intermediate density area</v>
      </c>
      <c r="D2088" s="216"/>
      <c r="E2088" s="216"/>
      <c r="F2088" s="216"/>
      <c r="L2088" s="216">
        <v>80418</v>
      </c>
      <c r="M2088" s="216">
        <v>210</v>
      </c>
      <c r="N2088" s="216" t="str">
        <f t="shared" si="65"/>
        <v>Regional centres (central)</v>
      </c>
      <c r="O2088" s="216" t="s">
        <v>363</v>
      </c>
      <c r="P2088" s="216" t="s">
        <v>364</v>
      </c>
      <c r="Q2088" s="216"/>
      <c r="R2088" s="216"/>
      <c r="S2088" s="216"/>
      <c r="T2088" s="216"/>
    </row>
    <row r="2089" spans="1:20">
      <c r="A2089" s="216">
        <v>80419</v>
      </c>
      <c r="B2089" s="216">
        <v>2</v>
      </c>
      <c r="C2089" s="216" t="str">
        <f t="shared" si="64"/>
        <v>Towns and suburbs / intermediate density area</v>
      </c>
      <c r="D2089" s="216"/>
      <c r="E2089" s="216"/>
      <c r="F2089" s="216"/>
      <c r="L2089" s="216">
        <v>80419</v>
      </c>
      <c r="M2089" s="216">
        <v>410</v>
      </c>
      <c r="N2089" s="216" t="str">
        <f t="shared" si="65"/>
        <v>Rural area (central)</v>
      </c>
      <c r="O2089" s="216"/>
      <c r="P2089" s="216"/>
      <c r="Q2089" s="216"/>
      <c r="R2089" s="216"/>
      <c r="S2089" s="216"/>
      <c r="T2089" s="216"/>
    </row>
    <row r="2090" spans="1:20">
      <c r="A2090" s="216">
        <v>80420</v>
      </c>
      <c r="B2090" s="216">
        <v>2</v>
      </c>
      <c r="C2090" s="216" t="str">
        <f t="shared" si="64"/>
        <v>Towns and suburbs / intermediate density area</v>
      </c>
      <c r="D2090" s="216"/>
      <c r="E2090" s="216"/>
      <c r="F2090" s="216"/>
      <c r="L2090" s="216">
        <v>80420</v>
      </c>
      <c r="M2090" s="216">
        <v>101</v>
      </c>
      <c r="N2090" s="216" t="str">
        <f t="shared" si="65"/>
        <v>Urban centres (large)</v>
      </c>
      <c r="O2090" s="216" t="s">
        <v>365</v>
      </c>
      <c r="P2090" s="216" t="s">
        <v>366</v>
      </c>
      <c r="Q2090" s="216"/>
      <c r="R2090" s="216"/>
      <c r="S2090" s="216"/>
      <c r="T2090" s="216"/>
    </row>
    <row r="2091" spans="1:20">
      <c r="A2091" s="216">
        <v>80421</v>
      </c>
      <c r="B2091" s="216">
        <v>3</v>
      </c>
      <c r="C2091" s="216" t="str">
        <f t="shared" si="64"/>
        <v>Rural areas / thinly-populated area</v>
      </c>
      <c r="D2091" s="216"/>
      <c r="E2091" s="216"/>
      <c r="F2091" s="216"/>
      <c r="L2091" s="216">
        <v>80421</v>
      </c>
      <c r="M2091" s="216">
        <v>310</v>
      </c>
      <c r="N2091" s="216" t="str">
        <f t="shared" si="65"/>
        <v>Rural area surrounding centres (central)</v>
      </c>
      <c r="O2091" s="216"/>
      <c r="P2091" s="216"/>
      <c r="Q2091" s="216" t="s">
        <v>365</v>
      </c>
      <c r="R2091" s="216" t="s">
        <v>366</v>
      </c>
      <c r="S2091" s="216"/>
      <c r="T2091" s="216"/>
    </row>
    <row r="2092" spans="1:20">
      <c r="A2092" s="216">
        <v>80422</v>
      </c>
      <c r="B2092" s="216">
        <v>3</v>
      </c>
      <c r="C2092" s="216" t="str">
        <f t="shared" si="64"/>
        <v>Rural areas / thinly-populated area</v>
      </c>
      <c r="D2092" s="216"/>
      <c r="E2092" s="216"/>
      <c r="F2092" s="216"/>
      <c r="L2092" s="216">
        <v>80422</v>
      </c>
      <c r="M2092" s="216">
        <v>310</v>
      </c>
      <c r="N2092" s="216" t="str">
        <f t="shared" si="65"/>
        <v>Rural area surrounding centres (central)</v>
      </c>
      <c r="O2092" s="216"/>
      <c r="P2092" s="216"/>
      <c r="Q2092" s="216" t="s">
        <v>365</v>
      </c>
      <c r="R2092" s="216" t="s">
        <v>366</v>
      </c>
      <c r="S2092" s="216"/>
      <c r="T2092" s="216"/>
    </row>
    <row r="2093" spans="1:20">
      <c r="A2093" s="216">
        <v>80423</v>
      </c>
      <c r="B2093" s="216">
        <v>2</v>
      </c>
      <c r="C2093" s="216" t="str">
        <f t="shared" si="64"/>
        <v>Towns and suburbs / intermediate density area</v>
      </c>
      <c r="D2093" s="216"/>
      <c r="E2093" s="216"/>
      <c r="F2093" s="216"/>
      <c r="L2093" s="216">
        <v>80423</v>
      </c>
      <c r="M2093" s="216">
        <v>101</v>
      </c>
      <c r="N2093" s="216" t="str">
        <f t="shared" si="65"/>
        <v>Urban centres (large)</v>
      </c>
      <c r="O2093" s="216" t="s">
        <v>365</v>
      </c>
      <c r="P2093" s="216" t="s">
        <v>366</v>
      </c>
      <c r="Q2093" s="216"/>
      <c r="R2093" s="216"/>
      <c r="S2093" s="216"/>
      <c r="T2093" s="216"/>
    </row>
    <row r="2094" spans="1:20">
      <c r="A2094" s="216">
        <v>80424</v>
      </c>
      <c r="B2094" s="216">
        <v>3</v>
      </c>
      <c r="C2094" s="216" t="str">
        <f t="shared" si="64"/>
        <v>Rural areas / thinly-populated area</v>
      </c>
      <c r="D2094" s="216"/>
      <c r="E2094" s="216"/>
      <c r="F2094" s="216"/>
      <c r="L2094" s="216">
        <v>80424</v>
      </c>
      <c r="M2094" s="216">
        <v>101</v>
      </c>
      <c r="N2094" s="216" t="str">
        <f t="shared" si="65"/>
        <v>Urban centres (large)</v>
      </c>
      <c r="O2094" s="216" t="s">
        <v>365</v>
      </c>
      <c r="P2094" s="216" t="s">
        <v>366</v>
      </c>
      <c r="Q2094" s="216"/>
      <c r="R2094" s="216"/>
      <c r="S2094" s="216"/>
      <c r="T2094" s="216"/>
    </row>
    <row r="2095" spans="1:20">
      <c r="A2095" s="216">
        <v>90001</v>
      </c>
      <c r="B2095" s="216">
        <v>1</v>
      </c>
      <c r="C2095" s="216" t="str">
        <f t="shared" si="64"/>
        <v>Cities / densely populated area</v>
      </c>
      <c r="D2095" s="216"/>
      <c r="E2095" s="216"/>
      <c r="F2095" s="216"/>
      <c r="L2095" s="216">
        <v>90001</v>
      </c>
      <c r="M2095" s="216">
        <v>101</v>
      </c>
      <c r="N2095" s="216" t="str">
        <f t="shared" si="65"/>
        <v>Urban centres (large)</v>
      </c>
      <c r="O2095" s="216" t="s">
        <v>170</v>
      </c>
      <c r="P2095" s="216" t="s">
        <v>171</v>
      </c>
      <c r="Q2095" s="216"/>
      <c r="R2095" s="216"/>
      <c r="S2095" s="216"/>
      <c r="T2095" s="216"/>
    </row>
  </sheetData>
  <sheetProtection sheet="1" objects="1" scenarios="1"/>
  <conditionalFormatting sqref="AD17">
    <cfRule type="duplicateValues" priority="3"/>
  </conditionalFormatting>
  <conditionalFormatting sqref="AD100">
    <cfRule type="duplicateValues" priority="16"/>
  </conditionalFormatting>
  <conditionalFormatting sqref="AD101">
    <cfRule type="duplicateValues" priority="15"/>
  </conditionalFormatting>
  <conditionalFormatting sqref="AD103">
    <cfRule type="duplicateValues" priority="14"/>
  </conditionalFormatting>
  <conditionalFormatting sqref="AD106">
    <cfRule type="duplicateValues" priority="13"/>
  </conditionalFormatting>
  <conditionalFormatting sqref="AD243">
    <cfRule type="duplicateValues" priority="12"/>
  </conditionalFormatting>
  <conditionalFormatting sqref="AD248">
    <cfRule type="duplicateValues" priority="11"/>
  </conditionalFormatting>
  <conditionalFormatting sqref="AD249:AD250">
    <cfRule type="duplicateValues" priority="2"/>
  </conditionalFormatting>
  <conditionalFormatting sqref="AD253">
    <cfRule type="duplicateValues" priority="10"/>
  </conditionalFormatting>
  <conditionalFormatting sqref="AD255">
    <cfRule type="duplicateValues" priority="9"/>
  </conditionalFormatting>
  <conditionalFormatting sqref="AD257">
    <cfRule type="duplicateValues" priority="8"/>
  </conditionalFormatting>
  <conditionalFormatting sqref="AD258:AD259">
    <cfRule type="duplicateValues" priority="7"/>
  </conditionalFormatting>
  <conditionalFormatting sqref="AD260">
    <cfRule type="duplicateValues" priority="6"/>
  </conditionalFormatting>
  <conditionalFormatting sqref="AD265">
    <cfRule type="duplicateValues" priority="5"/>
  </conditionalFormatting>
  <conditionalFormatting sqref="AD278">
    <cfRule type="duplicateValues" priority="4"/>
  </conditionalFormatting>
  <conditionalFormatting sqref="AD279">
    <cfRule type="duplicateValues" priority="1"/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DA6DF-CE60-4D94-B493-27A916578778}">
  <sheetPr>
    <tabColor theme="2" tint="-9.9978637043366805E-2"/>
  </sheetPr>
  <dimension ref="B1:Q13"/>
  <sheetViews>
    <sheetView workbookViewId="0">
      <selection activeCell="H24" sqref="H24"/>
    </sheetView>
  </sheetViews>
  <sheetFormatPr baseColWidth="10" defaultRowHeight="15"/>
  <cols>
    <col min="1" max="1" width="3.42578125" customWidth="1"/>
    <col min="2" max="2" width="6.85546875" customWidth="1"/>
    <col min="3" max="3" width="22.5703125" style="3" customWidth="1"/>
    <col min="4" max="4" width="17.28515625" bestFit="1" customWidth="1"/>
    <col min="5" max="6" width="18.28515625" customWidth="1"/>
    <col min="7" max="7" width="28.140625" bestFit="1" customWidth="1"/>
    <col min="8" max="8" width="28.140625" customWidth="1"/>
    <col min="9" max="9" width="32.42578125" bestFit="1" customWidth="1"/>
    <col min="10" max="11" width="32.42578125" customWidth="1"/>
    <col min="12" max="12" width="29.42578125" bestFit="1" customWidth="1"/>
    <col min="13" max="14" width="8.85546875" bestFit="1" customWidth="1"/>
  </cols>
  <sheetData>
    <row r="1" spans="2:17" ht="15.75" thickBot="1"/>
    <row r="2" spans="2:17" ht="27" customHeight="1" thickBot="1">
      <c r="B2" t="s">
        <v>59</v>
      </c>
      <c r="C2">
        <v>1.03</v>
      </c>
      <c r="E2" s="413" t="s">
        <v>15</v>
      </c>
      <c r="F2" s="414"/>
      <c r="G2" s="414"/>
      <c r="H2" s="414"/>
      <c r="I2" s="414"/>
      <c r="J2" s="414"/>
      <c r="K2" s="414"/>
      <c r="L2" s="415"/>
    </row>
    <row r="3" spans="2:17" ht="19.5" thickBot="1">
      <c r="D3" s="5" t="s">
        <v>12</v>
      </c>
      <c r="E3" s="419" t="s">
        <v>0</v>
      </c>
      <c r="F3" s="420"/>
      <c r="G3" s="421" t="s">
        <v>1</v>
      </c>
      <c r="H3" s="422"/>
      <c r="I3" s="423" t="s">
        <v>9</v>
      </c>
      <c r="J3" s="424"/>
      <c r="K3" s="411" t="s">
        <v>2</v>
      </c>
      <c r="L3" s="412"/>
      <c r="O3" s="1"/>
      <c r="P3" s="1"/>
      <c r="Q3" s="1"/>
    </row>
    <row r="4" spans="2:17" ht="19.5" thickBot="1">
      <c r="D4" s="28"/>
      <c r="E4" s="29" t="s">
        <v>63</v>
      </c>
      <c r="F4" s="29" t="s">
        <v>64</v>
      </c>
      <c r="G4" s="30" t="s">
        <v>63</v>
      </c>
      <c r="H4" s="30" t="s">
        <v>64</v>
      </c>
      <c r="I4" s="31" t="s">
        <v>63</v>
      </c>
      <c r="J4" s="31" t="s">
        <v>64</v>
      </c>
      <c r="K4" s="36" t="s">
        <v>63</v>
      </c>
      <c r="L4" s="32" t="s">
        <v>64</v>
      </c>
      <c r="M4" s="4" t="s">
        <v>11</v>
      </c>
      <c r="N4" s="4" t="s">
        <v>10</v>
      </c>
      <c r="O4" s="1"/>
      <c r="P4" s="1"/>
      <c r="Q4" s="1"/>
    </row>
    <row r="5" spans="2:17">
      <c r="B5" s="363" t="s">
        <v>5</v>
      </c>
      <c r="C5" s="416" t="s">
        <v>4</v>
      </c>
      <c r="D5" s="18" t="s">
        <v>21</v>
      </c>
      <c r="E5" s="37">
        <v>15000</v>
      </c>
      <c r="F5" s="37">
        <v>22000</v>
      </c>
      <c r="G5" s="38">
        <v>2000</v>
      </c>
      <c r="H5" s="38">
        <v>3000</v>
      </c>
      <c r="I5" s="39">
        <v>6000</v>
      </c>
      <c r="J5" s="39">
        <v>8000</v>
      </c>
      <c r="K5" s="40">
        <v>15000</v>
      </c>
      <c r="L5" s="40">
        <v>18000</v>
      </c>
      <c r="M5">
        <v>2014</v>
      </c>
      <c r="N5" t="s">
        <v>13</v>
      </c>
    </row>
    <row r="6" spans="2:17">
      <c r="B6" s="364"/>
      <c r="C6" s="417"/>
      <c r="D6" s="14" t="s">
        <v>21</v>
      </c>
      <c r="E6" s="37"/>
      <c r="F6" s="37"/>
      <c r="G6" s="38"/>
      <c r="H6" s="38"/>
      <c r="I6" s="47">
        <v>9000</v>
      </c>
      <c r="J6" s="55">
        <v>9000</v>
      </c>
      <c r="K6" s="49"/>
      <c r="L6" s="49"/>
      <c r="M6">
        <v>2014</v>
      </c>
      <c r="N6" t="s">
        <v>13</v>
      </c>
    </row>
    <row r="7" spans="2:17">
      <c r="B7" s="364"/>
      <c r="C7" s="417"/>
      <c r="D7" s="27" t="s">
        <v>21</v>
      </c>
      <c r="E7" s="41">
        <v>36050</v>
      </c>
      <c r="F7" s="41">
        <v>43260</v>
      </c>
      <c r="G7" s="42">
        <v>11845</v>
      </c>
      <c r="H7" s="38">
        <v>14420</v>
      </c>
      <c r="I7" s="48">
        <v>15240</v>
      </c>
      <c r="J7" s="48">
        <v>18540</v>
      </c>
      <c r="K7" s="49">
        <v>23690</v>
      </c>
      <c r="L7" s="50">
        <v>28840</v>
      </c>
      <c r="M7">
        <v>2019</v>
      </c>
      <c r="N7" t="s">
        <v>16</v>
      </c>
    </row>
    <row r="8" spans="2:17">
      <c r="B8" s="364"/>
      <c r="C8" s="417"/>
      <c r="D8" s="27" t="s">
        <v>21</v>
      </c>
      <c r="E8" s="41">
        <v>36050</v>
      </c>
      <c r="F8" s="41">
        <v>61800</v>
      </c>
      <c r="G8" s="42">
        <v>8240</v>
      </c>
      <c r="H8" s="42">
        <v>13390</v>
      </c>
      <c r="I8" s="48"/>
      <c r="J8" s="48"/>
      <c r="K8" s="49"/>
      <c r="L8" s="50"/>
      <c r="M8">
        <v>2018</v>
      </c>
      <c r="N8" t="s">
        <v>7</v>
      </c>
    </row>
    <row r="9" spans="2:17">
      <c r="B9" s="364"/>
      <c r="C9" s="417"/>
      <c r="D9" s="14" t="s">
        <v>21</v>
      </c>
      <c r="E9" s="37">
        <v>20000</v>
      </c>
      <c r="F9" s="43">
        <v>25000</v>
      </c>
      <c r="G9" s="45">
        <v>5000</v>
      </c>
      <c r="H9" s="53">
        <v>5000</v>
      </c>
      <c r="I9" s="211">
        <v>5000</v>
      </c>
      <c r="J9" s="212">
        <v>5000</v>
      </c>
      <c r="K9" s="51">
        <v>10000</v>
      </c>
      <c r="L9" s="56">
        <v>10000</v>
      </c>
      <c r="M9">
        <v>2019</v>
      </c>
      <c r="N9" t="s">
        <v>3</v>
      </c>
    </row>
    <row r="10" spans="2:17">
      <c r="B10" s="364"/>
      <c r="C10" s="417"/>
      <c r="D10" s="14" t="s">
        <v>21</v>
      </c>
      <c r="E10" s="37">
        <v>20000</v>
      </c>
      <c r="F10" s="43">
        <v>50000</v>
      </c>
      <c r="G10" s="45"/>
      <c r="H10" s="53"/>
      <c r="I10" s="48"/>
      <c r="J10" s="48"/>
      <c r="K10" s="49">
        <v>8500</v>
      </c>
      <c r="L10" s="49">
        <v>20000</v>
      </c>
      <c r="M10">
        <v>2018</v>
      </c>
      <c r="N10" t="s">
        <v>14</v>
      </c>
    </row>
    <row r="11" spans="2:17">
      <c r="B11" s="364"/>
      <c r="C11" s="417"/>
      <c r="D11" s="14" t="s">
        <v>21</v>
      </c>
      <c r="E11" s="37"/>
      <c r="F11" s="37"/>
      <c r="G11" s="46">
        <v>3000</v>
      </c>
      <c r="H11" s="54">
        <v>3000</v>
      </c>
      <c r="I11" s="47">
        <v>8000</v>
      </c>
      <c r="J11" s="55">
        <v>8000</v>
      </c>
      <c r="K11" s="51">
        <v>16000</v>
      </c>
      <c r="L11" s="56">
        <v>16000</v>
      </c>
      <c r="N11" t="s">
        <v>23</v>
      </c>
    </row>
    <row r="12" spans="2:17">
      <c r="B12" s="364"/>
      <c r="C12" s="417"/>
      <c r="D12" s="14"/>
      <c r="E12" s="8"/>
      <c r="F12" s="8"/>
      <c r="G12" s="9"/>
      <c r="H12" s="9"/>
      <c r="I12" s="6"/>
      <c r="J12" s="6"/>
      <c r="K12" s="7"/>
      <c r="L12" s="7"/>
    </row>
    <row r="13" spans="2:17" ht="15.75" thickBot="1">
      <c r="B13" s="365"/>
      <c r="C13" s="418"/>
      <c r="D13" s="15"/>
      <c r="E13" s="8"/>
      <c r="F13" s="8"/>
      <c r="G13" s="9"/>
      <c r="H13" s="9"/>
      <c r="I13" s="6"/>
      <c r="J13" s="6"/>
      <c r="K13" s="7"/>
      <c r="L13" s="7"/>
    </row>
  </sheetData>
  <sheetProtection sheet="1" objects="1" scenarios="1"/>
  <mergeCells count="7">
    <mergeCell ref="K3:L3"/>
    <mergeCell ref="E2:L2"/>
    <mergeCell ref="B5:B13"/>
    <mergeCell ref="C5:C13"/>
    <mergeCell ref="E3:F3"/>
    <mergeCell ref="G3:H3"/>
    <mergeCell ref="I3:J3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3465-CA18-4080-919C-6086BD02324C}">
  <sheetPr>
    <tabColor theme="2" tint="-9.9978637043366805E-2"/>
  </sheetPr>
  <dimension ref="B1:N12"/>
  <sheetViews>
    <sheetView workbookViewId="0">
      <selection activeCell="L23" sqref="L23"/>
    </sheetView>
  </sheetViews>
  <sheetFormatPr baseColWidth="10" defaultRowHeight="15"/>
  <cols>
    <col min="2" max="2" width="7.5703125" customWidth="1"/>
    <col min="3" max="3" width="22.7109375" customWidth="1"/>
    <col min="4" max="4" width="14.140625" bestFit="1" customWidth="1"/>
    <col min="5" max="5" width="12.5703125" bestFit="1" customWidth="1"/>
    <col min="6" max="6" width="12.5703125" customWidth="1"/>
    <col min="7" max="7" width="15.28515625" customWidth="1"/>
    <col min="8" max="8" width="17.42578125" customWidth="1"/>
    <col min="9" max="9" width="17.5703125" customWidth="1"/>
    <col min="10" max="10" width="18.28515625" customWidth="1"/>
    <col min="11" max="11" width="17.42578125" customWidth="1"/>
    <col min="12" max="12" width="15.140625" customWidth="1"/>
    <col min="13" max="13" width="5.85546875" bestFit="1" customWidth="1"/>
  </cols>
  <sheetData>
    <row r="1" spans="2:14" ht="15.75" thickBot="1"/>
    <row r="2" spans="2:14" ht="27" customHeight="1" thickBot="1">
      <c r="C2" s="3"/>
      <c r="E2" s="413" t="s">
        <v>15</v>
      </c>
      <c r="F2" s="414"/>
      <c r="G2" s="414"/>
      <c r="H2" s="414"/>
      <c r="I2" s="414"/>
      <c r="J2" s="414"/>
      <c r="K2" s="415"/>
      <c r="L2" s="58"/>
    </row>
    <row r="3" spans="2:14" ht="19.5" thickBot="1">
      <c r="C3" s="3"/>
      <c r="D3" s="5" t="s">
        <v>12</v>
      </c>
      <c r="E3" s="428" t="s">
        <v>0</v>
      </c>
      <c r="F3" s="429"/>
      <c r="G3" s="434" t="s">
        <v>1</v>
      </c>
      <c r="H3" s="435"/>
      <c r="I3" s="432" t="s">
        <v>9</v>
      </c>
      <c r="J3" s="433"/>
      <c r="K3" s="430" t="s">
        <v>2</v>
      </c>
      <c r="L3" s="431"/>
    </row>
    <row r="4" spans="2:14" ht="19.5" thickBot="1">
      <c r="C4" s="3"/>
      <c r="D4" s="28"/>
      <c r="E4" s="70" t="s">
        <v>60</v>
      </c>
      <c r="F4" s="57" t="s">
        <v>61</v>
      </c>
      <c r="G4" s="30" t="s">
        <v>60</v>
      </c>
      <c r="H4" s="30" t="s">
        <v>61</v>
      </c>
      <c r="I4" s="31" t="s">
        <v>60</v>
      </c>
      <c r="J4" s="31" t="s">
        <v>61</v>
      </c>
      <c r="K4" s="32" t="s">
        <v>60</v>
      </c>
      <c r="L4" s="32" t="s">
        <v>61</v>
      </c>
      <c r="M4" s="4" t="s">
        <v>11</v>
      </c>
      <c r="N4" s="4" t="s">
        <v>10</v>
      </c>
    </row>
    <row r="5" spans="2:14" ht="30">
      <c r="B5" s="425" t="s">
        <v>19</v>
      </c>
      <c r="C5" s="20" t="s">
        <v>17</v>
      </c>
      <c r="D5" s="62" t="s">
        <v>90</v>
      </c>
      <c r="E5" s="63">
        <f>463.5/12</f>
        <v>38.625</v>
      </c>
      <c r="F5" s="63">
        <f>772.5/12</f>
        <v>64.375</v>
      </c>
      <c r="G5" s="64">
        <f>61.8/12</f>
        <v>5.1499999999999995</v>
      </c>
      <c r="H5" s="64">
        <f>206/12</f>
        <v>17.166666666666668</v>
      </c>
      <c r="I5" s="65"/>
      <c r="J5" s="65"/>
      <c r="K5" s="61"/>
      <c r="L5" s="61"/>
      <c r="M5" s="140">
        <v>2018</v>
      </c>
      <c r="N5" s="140" t="s">
        <v>7</v>
      </c>
    </row>
    <row r="6" spans="2:14">
      <c r="B6" s="426"/>
      <c r="C6" s="21" t="s">
        <v>18</v>
      </c>
      <c r="D6" s="14" t="s">
        <v>89</v>
      </c>
      <c r="E6" s="66">
        <v>10</v>
      </c>
      <c r="F6" s="68">
        <v>15</v>
      </c>
      <c r="G6" s="69">
        <v>3.5</v>
      </c>
      <c r="H6" s="60"/>
      <c r="I6" s="210">
        <v>3.5</v>
      </c>
      <c r="J6" s="210"/>
      <c r="K6" s="61">
        <v>10</v>
      </c>
      <c r="L6" s="61">
        <v>15</v>
      </c>
      <c r="M6">
        <v>2019</v>
      </c>
      <c r="N6" t="s">
        <v>3</v>
      </c>
    </row>
    <row r="7" spans="2:14">
      <c r="B7" s="426"/>
      <c r="C7" s="21" t="s">
        <v>20</v>
      </c>
      <c r="D7" s="14" t="s">
        <v>22</v>
      </c>
      <c r="E7" s="66">
        <v>30</v>
      </c>
      <c r="F7" s="67">
        <v>50</v>
      </c>
      <c r="G7" s="59">
        <v>25</v>
      </c>
      <c r="H7" s="69">
        <v>30</v>
      </c>
      <c r="I7" s="65">
        <v>25</v>
      </c>
      <c r="J7" s="210">
        <v>30</v>
      </c>
      <c r="K7" s="61">
        <v>30</v>
      </c>
      <c r="L7" s="61">
        <v>40</v>
      </c>
      <c r="N7" t="s">
        <v>14</v>
      </c>
    </row>
    <row r="8" spans="2:14">
      <c r="B8" s="426"/>
      <c r="C8" s="21" t="s">
        <v>91</v>
      </c>
      <c r="D8" s="14" t="s">
        <v>22</v>
      </c>
      <c r="E8" s="66">
        <v>31</v>
      </c>
      <c r="F8" s="66">
        <v>83</v>
      </c>
      <c r="G8" s="69">
        <v>33</v>
      </c>
      <c r="H8" s="69">
        <v>62</v>
      </c>
      <c r="I8" s="65">
        <v>33</v>
      </c>
      <c r="J8" s="65">
        <v>62</v>
      </c>
      <c r="K8" s="61">
        <v>31</v>
      </c>
      <c r="L8" s="61">
        <v>83</v>
      </c>
      <c r="N8" t="s">
        <v>119</v>
      </c>
    </row>
    <row r="9" spans="2:14">
      <c r="B9" s="426"/>
      <c r="C9" s="21"/>
      <c r="D9" s="14"/>
      <c r="E9" s="8"/>
      <c r="F9" s="8"/>
      <c r="G9" s="9"/>
      <c r="H9" s="9"/>
      <c r="I9" s="6"/>
      <c r="J9" s="6"/>
      <c r="K9" s="7"/>
      <c r="L9" s="7"/>
    </row>
    <row r="10" spans="2:14">
      <c r="B10" s="426"/>
      <c r="C10" s="21"/>
      <c r="D10" s="14"/>
      <c r="E10" s="8"/>
      <c r="F10" s="8"/>
      <c r="G10" s="9"/>
      <c r="H10" s="9"/>
      <c r="I10" s="6"/>
      <c r="J10" s="6"/>
      <c r="K10" s="7"/>
      <c r="L10" s="7"/>
    </row>
    <row r="11" spans="2:14">
      <c r="B11" s="426"/>
      <c r="C11" s="19"/>
      <c r="D11" s="14"/>
      <c r="E11" s="8"/>
      <c r="F11" s="8"/>
      <c r="G11" s="9"/>
      <c r="H11" s="9"/>
      <c r="I11" s="6"/>
      <c r="J11" s="6"/>
      <c r="K11" s="7"/>
      <c r="L11" s="7"/>
    </row>
    <row r="12" spans="2:14" ht="15.75" thickBot="1">
      <c r="B12" s="427"/>
      <c r="C12" s="22"/>
      <c r="D12" s="17"/>
      <c r="E12" s="10"/>
      <c r="F12" s="10"/>
      <c r="G12" s="11"/>
      <c r="H12" s="11"/>
      <c r="I12" s="12"/>
      <c r="J12" s="12"/>
      <c r="K12" s="13"/>
      <c r="L12" s="13"/>
    </row>
  </sheetData>
  <sheetProtection sheet="1" objects="1" scenarios="1"/>
  <mergeCells count="6">
    <mergeCell ref="E2:K2"/>
    <mergeCell ref="B5:B12"/>
    <mergeCell ref="E3:F3"/>
    <mergeCell ref="K3:L3"/>
    <mergeCell ref="I3:J3"/>
    <mergeCell ref="G3:H3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B90F-6410-48ED-8315-EB80CD9AF55B}">
  <sheetPr>
    <tabColor rgb="FF002060"/>
  </sheetPr>
  <dimension ref="A1:J26"/>
  <sheetViews>
    <sheetView tabSelected="1" zoomScale="115" zoomScaleNormal="115" workbookViewId="0">
      <selection activeCell="E12" sqref="E12"/>
    </sheetView>
  </sheetViews>
  <sheetFormatPr baseColWidth="10" defaultRowHeight="15"/>
  <cols>
    <col min="1" max="1" width="3.42578125" customWidth="1"/>
    <col min="2" max="2" width="39" customWidth="1"/>
    <col min="3" max="3" width="24.85546875" customWidth="1"/>
    <col min="4" max="4" width="22.85546875" customWidth="1"/>
    <col min="5" max="5" width="4.28515625" customWidth="1"/>
    <col min="6" max="6" width="38.7109375" customWidth="1"/>
    <col min="7" max="7" width="5.140625" customWidth="1"/>
    <col min="8" max="8" width="3.7109375" customWidth="1"/>
    <col min="9" max="11" width="18.5703125" customWidth="1"/>
    <col min="12" max="12" width="11.85546875" customWidth="1"/>
    <col min="13" max="13" width="26.85546875" customWidth="1"/>
    <col min="14" max="14" width="23.7109375" customWidth="1"/>
    <col min="15" max="15" width="32.42578125" bestFit="1" customWidth="1"/>
    <col min="16" max="16" width="13.7109375" bestFit="1" customWidth="1"/>
  </cols>
  <sheetData>
    <row r="1" spans="1:10">
      <c r="A1" s="315"/>
      <c r="B1" s="315"/>
      <c r="C1" s="315"/>
      <c r="D1" s="315"/>
      <c r="E1" s="315"/>
      <c r="F1" s="315"/>
      <c r="G1" s="315"/>
      <c r="H1" s="315"/>
      <c r="I1" s="315"/>
      <c r="J1" s="315"/>
    </row>
    <row r="2" spans="1:10" ht="21">
      <c r="A2" s="315"/>
      <c r="B2" s="316" t="s">
        <v>129</v>
      </c>
      <c r="C2" s="316"/>
      <c r="D2" s="315"/>
      <c r="E2" s="315"/>
      <c r="F2" s="315"/>
      <c r="G2" s="315"/>
      <c r="H2" s="315"/>
      <c r="I2" s="315"/>
      <c r="J2" s="315"/>
    </row>
    <row r="3" spans="1:10" ht="21.75" customHeight="1">
      <c r="A3" s="315"/>
      <c r="B3" s="317" t="s">
        <v>680</v>
      </c>
      <c r="C3" s="317"/>
      <c r="D3" s="315"/>
      <c r="E3" s="315"/>
      <c r="F3" s="315"/>
      <c r="G3" s="315"/>
      <c r="H3" s="315"/>
      <c r="I3" s="315"/>
      <c r="J3" s="315"/>
    </row>
    <row r="4" spans="1:10" ht="15.75" thickBot="1">
      <c r="A4" s="315"/>
      <c r="B4" s="315"/>
      <c r="C4" s="315"/>
      <c r="D4" s="315"/>
      <c r="E4" s="315"/>
      <c r="F4" s="315"/>
      <c r="G4" s="315"/>
      <c r="H4" s="315"/>
      <c r="I4" s="315"/>
      <c r="J4" s="315"/>
    </row>
    <row r="5" spans="1:10" ht="22.5" customHeight="1" thickBot="1">
      <c r="A5" s="315"/>
      <c r="B5" s="288" t="s">
        <v>130</v>
      </c>
      <c r="C5" s="318"/>
      <c r="D5" s="319"/>
      <c r="E5" s="319"/>
      <c r="F5" s="288" t="s">
        <v>146</v>
      </c>
      <c r="G5" s="315"/>
      <c r="H5" s="315"/>
      <c r="I5" s="315"/>
      <c r="J5" s="315"/>
    </row>
    <row r="6" spans="1:10" ht="24">
      <c r="A6" s="315"/>
      <c r="B6" s="289" t="s">
        <v>681</v>
      </c>
      <c r="C6" s="313" t="s">
        <v>678</v>
      </c>
      <c r="D6" s="344" t="s">
        <v>693</v>
      </c>
      <c r="E6" s="315"/>
      <c r="F6" s="291" t="s">
        <v>151</v>
      </c>
      <c r="G6" s="348">
        <v>12.5</v>
      </c>
      <c r="H6" s="292" t="s">
        <v>668</v>
      </c>
      <c r="I6" s="315"/>
      <c r="J6" s="315"/>
    </row>
    <row r="7" spans="1:10" ht="24">
      <c r="A7" s="315"/>
      <c r="B7" s="290" t="s">
        <v>682</v>
      </c>
      <c r="C7" s="313" t="s">
        <v>678</v>
      </c>
      <c r="D7" s="344" t="s">
        <v>675</v>
      </c>
      <c r="E7" s="315"/>
      <c r="F7" s="291" t="s">
        <v>108</v>
      </c>
      <c r="G7" s="349">
        <v>27.5</v>
      </c>
      <c r="H7" s="292" t="s">
        <v>668</v>
      </c>
      <c r="I7" s="315"/>
      <c r="J7" s="315"/>
    </row>
    <row r="8" spans="1:10" ht="15" customHeight="1">
      <c r="A8" s="315"/>
      <c r="B8" s="290" t="s">
        <v>683</v>
      </c>
      <c r="C8" s="313" t="s">
        <v>679</v>
      </c>
      <c r="D8" s="345">
        <v>100</v>
      </c>
      <c r="E8" s="315"/>
      <c r="F8" s="315"/>
      <c r="G8" s="315"/>
      <c r="H8" s="315"/>
      <c r="I8" s="315"/>
      <c r="J8" s="315"/>
    </row>
    <row r="9" spans="1:10">
      <c r="A9" s="315"/>
      <c r="B9" s="290" t="s">
        <v>684</v>
      </c>
      <c r="C9" s="313" t="s">
        <v>678</v>
      </c>
      <c r="D9" s="346" t="s">
        <v>0</v>
      </c>
      <c r="E9" s="315"/>
      <c r="F9" s="315"/>
      <c r="G9" s="315"/>
      <c r="H9" s="315"/>
      <c r="I9" s="315"/>
      <c r="J9" s="315"/>
    </row>
    <row r="10" spans="1:10">
      <c r="A10" s="315"/>
      <c r="B10" s="293" t="s">
        <v>145</v>
      </c>
      <c r="C10" s="357">
        <v>75</v>
      </c>
      <c r="D10" s="358"/>
      <c r="E10" s="315"/>
      <c r="I10" s="315"/>
      <c r="J10" s="315"/>
    </row>
    <row r="11" spans="1:10" ht="30.75" customHeight="1">
      <c r="A11" s="315"/>
      <c r="B11" s="290" t="s">
        <v>707</v>
      </c>
      <c r="C11" s="313" t="s">
        <v>706</v>
      </c>
      <c r="D11" s="347">
        <v>0.3</v>
      </c>
      <c r="E11" s="315"/>
      <c r="I11" s="315"/>
      <c r="J11" s="315"/>
    </row>
    <row r="12" spans="1:10">
      <c r="A12" s="315"/>
      <c r="B12" s="290" t="s">
        <v>685</v>
      </c>
      <c r="C12" s="313" t="s">
        <v>678</v>
      </c>
      <c r="D12" s="346" t="s">
        <v>686</v>
      </c>
      <c r="E12" s="315"/>
      <c r="I12" s="315"/>
      <c r="J12" s="315"/>
    </row>
    <row r="13" spans="1:10">
      <c r="A13" s="315"/>
      <c r="B13" s="293" t="s">
        <v>148</v>
      </c>
      <c r="C13" s="357">
        <v>20</v>
      </c>
      <c r="D13" s="358"/>
      <c r="E13" s="315"/>
      <c r="F13" s="92"/>
      <c r="G13" s="184"/>
      <c r="H13" s="185"/>
      <c r="I13" s="315"/>
      <c r="J13" s="315"/>
    </row>
    <row r="14" spans="1:10" ht="15.75" thickBot="1">
      <c r="A14" s="315"/>
      <c r="B14" s="315"/>
      <c r="C14" s="315"/>
      <c r="D14" s="315"/>
      <c r="E14" s="315"/>
      <c r="F14" s="306"/>
      <c r="G14" s="184"/>
      <c r="H14" s="185"/>
      <c r="I14" s="315"/>
      <c r="J14" s="315"/>
    </row>
    <row r="15" spans="1:10" ht="15.75" thickBot="1">
      <c r="A15" s="315"/>
      <c r="B15" s="307" t="s">
        <v>687</v>
      </c>
      <c r="C15" s="320"/>
      <c r="D15" s="315"/>
      <c r="E15" s="315"/>
      <c r="F15" s="92"/>
      <c r="G15" s="184"/>
      <c r="H15" s="185"/>
      <c r="I15" s="315"/>
      <c r="J15" s="315"/>
    </row>
    <row r="16" spans="1:10" ht="15" customHeight="1">
      <c r="A16" s="315"/>
      <c r="B16" s="301" t="s">
        <v>58</v>
      </c>
      <c r="C16" s="343">
        <f>IF($D$12="ja",IF($D$9="Stellplatz ÖR/Parkstreifen",$G$6,$G$7)*IF(AND($D$8&gt;=$C$10,OR($D$9="Tiefgarage",$D$9="Oberirdischer Stellplatz, Garage")),$C$10,$D$8),0)*IF(AND(OR($D$6="Touristisch intensiv genutzter Verdichtungsraum",$D$6="Touristisch intensiv genutzter Raum",$D$6="Ländlicher Raum",$D$6="Verdichtungsraum"),$D$7="Bauland, Wohnen"),VLOOKUP($D$6,Grundstückskosten!$D$20:$H$23,4,FALSE),IF(AND(OR($D$6="Touristisch intensiv genutzter Verdichtungsraum",$D$6="Touristisch intensiv genutzter Raum",$D$6="Ländlicher Raum",$D$6="Verdichtungsraum"),$D$7="Freiland"),VLOOKUP($D$6,Grundstückskosten!$D$20:$H$23,5,FALSE),IF(AND(AND($D$6&lt;&gt;"Touristisch intensiv genutzter Verdichtungsraum",$D$6&lt;&gt;"Touristisch intensiv genutzter Raum",$D$6&lt;&gt;"Ländlicher Raum",$D$6&lt;&gt;"Verdichtungsraum"),$D$7="Bauland, Wohnen"),VLOOKUP($D$6,Grundstückskosten_Recherche!$E$7:$P$291,8,FALSE),IF(AND(AND($D$6&lt;&gt;"Touristisch intensiv genutzter Verdichtungsraum",$D$6&lt;&gt;"Touristisch intensiv genutzter Raum",$D$6&lt;&gt;"Ländlicher Raum",$D$6&lt;&gt;"Verdichtungsraum"),$D$7="Freiland"),VLOOKUP($D$6,Grundstückskosten_Recherche!$E$7:$P$291,12,FALSE),0))))*IF($D$9="Tiefgarage",$D$11,1)</f>
        <v>301748.90625000017</v>
      </c>
      <c r="D16" s="334"/>
      <c r="E16" s="315"/>
      <c r="F16" s="302"/>
      <c r="G16" s="184"/>
      <c r="H16" s="185"/>
      <c r="I16" s="321"/>
      <c r="J16" s="315"/>
    </row>
    <row r="17" spans="1:10">
      <c r="A17" s="315"/>
      <c r="B17" s="290" t="s">
        <v>5</v>
      </c>
      <c r="C17" s="314">
        <f>IFERROR(VLOOKUP($D$9,Errichtungskosten!$G$10:$J$15,3,FALSE)*Tool_Frontend!$D$8,"-")</f>
        <v>3630634.8</v>
      </c>
      <c r="D17" s="334"/>
      <c r="E17" s="315"/>
      <c r="F17" s="302"/>
      <c r="G17" s="184"/>
      <c r="H17" s="185"/>
      <c r="I17" s="321"/>
      <c r="J17" s="315"/>
    </row>
    <row r="18" spans="1:10" ht="15.75" thickBot="1">
      <c r="A18" s="315"/>
      <c r="B18" s="304" t="s">
        <v>19</v>
      </c>
      <c r="C18" s="335">
        <f>IFERROR(IF($D$9="Stellplatz ÖR/Parkstreifen",VLOOKUP($D$9,LaufendeKosten!$G$11:$J$16,3,FALSE)*Tool_Frontend!$D$8*$C$13*(1-LaufendeKosten!$C$12),VLOOKUP($D$9,LaufendeKosten!$G$11:$J$16,3,FALSE)*Tool_Frontend!$D$8*$C$13),"-")</f>
        <v>966000</v>
      </c>
      <c r="D18" s="321"/>
      <c r="E18" s="315"/>
      <c r="F18" s="302"/>
      <c r="G18" s="184"/>
      <c r="H18" s="185"/>
      <c r="I18" s="321"/>
      <c r="J18" s="315"/>
    </row>
    <row r="19" spans="1:10" ht="15.75" thickBot="1">
      <c r="A19" s="315"/>
      <c r="B19" s="308" t="s">
        <v>100</v>
      </c>
      <c r="C19" s="309">
        <f>IFERROR(SUM(C16:C18),"-")</f>
        <v>4898383.7062499998</v>
      </c>
      <c r="D19" s="315"/>
      <c r="E19" s="324"/>
      <c r="F19" s="303"/>
      <c r="G19" s="184"/>
      <c r="H19" s="185"/>
      <c r="I19" s="321"/>
      <c r="J19" s="321"/>
    </row>
    <row r="20" spans="1:10" ht="25.5" customHeight="1">
      <c r="A20" s="315"/>
      <c r="B20" s="359" t="s">
        <v>704</v>
      </c>
      <c r="C20" s="359"/>
      <c r="D20" s="315"/>
      <c r="E20" s="315"/>
      <c r="I20" s="315"/>
      <c r="J20" s="315"/>
    </row>
    <row r="21" spans="1:10" ht="15.75" thickBot="1">
      <c r="A21" s="315"/>
      <c r="B21" s="315"/>
      <c r="C21" s="315"/>
      <c r="E21" s="315"/>
      <c r="I21" s="315"/>
      <c r="J21" s="315"/>
    </row>
    <row r="22" spans="1:10" ht="18" thickBot="1">
      <c r="A22" s="315"/>
      <c r="B22" s="307" t="s">
        <v>677</v>
      </c>
      <c r="C22" s="325">
        <f>IF($D$12="ja",IF($D$9="Stellplatz ÖR/Parkstreifen",$G$6*$D$8,IF(OR($D$9="Tiefgarage",$D$9="Oberirdischer Stellplatz, Garage"),IF($C$10&gt;=$D$8,$D$8*$G$7,$G$7*$C$10),$G$7*$D$8)),"-")</f>
        <v>2062.5</v>
      </c>
      <c r="D22" s="315"/>
      <c r="E22" s="315"/>
      <c r="F22" s="315"/>
      <c r="G22" s="315"/>
      <c r="H22" s="315"/>
      <c r="I22" s="315"/>
      <c r="J22" s="315"/>
    </row>
    <row r="23" spans="1:10">
      <c r="A23" s="315"/>
      <c r="B23" s="315"/>
      <c r="C23" s="315"/>
      <c r="D23" s="315"/>
      <c r="E23" s="315"/>
      <c r="F23" s="315"/>
      <c r="G23" s="315"/>
      <c r="H23" s="315"/>
      <c r="I23" s="315"/>
      <c r="J23" s="315"/>
    </row>
    <row r="24" spans="1:10">
      <c r="A24" s="315"/>
      <c r="B24" s="315"/>
      <c r="C24" s="315"/>
      <c r="D24" s="315"/>
      <c r="E24" s="315"/>
      <c r="F24" s="315"/>
      <c r="G24" s="315"/>
      <c r="H24" s="315"/>
      <c r="I24" s="315"/>
      <c r="J24" s="315"/>
    </row>
    <row r="25" spans="1:10">
      <c r="A25" s="315"/>
      <c r="B25" s="315"/>
      <c r="C25" s="315"/>
      <c r="D25" s="315"/>
      <c r="F25" s="315"/>
      <c r="G25" s="315"/>
      <c r="H25" s="315"/>
      <c r="I25" s="315"/>
      <c r="J25" s="315"/>
    </row>
    <row r="26" spans="1:10">
      <c r="E26" s="315"/>
      <c r="F26" s="315"/>
      <c r="G26" s="315"/>
      <c r="H26" s="315"/>
      <c r="I26" s="315"/>
      <c r="J26" s="315"/>
    </row>
  </sheetData>
  <sheetProtection sheet="1" objects="1" scenarios="1"/>
  <mergeCells count="3">
    <mergeCell ref="C10:D10"/>
    <mergeCell ref="C13:D13"/>
    <mergeCell ref="B20:C20"/>
  </mergeCells>
  <dataValidations count="4">
    <dataValidation type="list" allowBlank="1" showInputMessage="1" showErrorMessage="1" sqref="K17" xr:uid="{B44C1033-E4A1-488D-B6DA-9615B5A4CB53}">
      <formula1>"Urban,Suburan,Rural"</formula1>
    </dataValidation>
    <dataValidation type="list" allowBlank="1" showInputMessage="1" showErrorMessage="1" sqref="D12" xr:uid="{9F19E387-46CF-4459-8B10-C70C28E3DBAC}">
      <formula1>"ja,nein"</formula1>
    </dataValidation>
    <dataValidation type="list" allowBlank="1" showInputMessage="1" showErrorMessage="1" sqref="D7" xr:uid="{CE6B91D2-8AAC-4580-B7C6-CB73F42D36F7}">
      <mc:AlternateContent xmlns:x12ac="http://schemas.microsoft.com/office/spreadsheetml/2011/1/ac" xmlns:mc="http://schemas.openxmlformats.org/markup-compatibility/2006">
        <mc:Choice Requires="x12ac">
          <x12ac:list>"Bauland, Wohnen",Freiland</x12ac:list>
        </mc:Choice>
        <mc:Fallback>
          <formula1>"Bauland, Wohnen,Freiland"</formula1>
        </mc:Fallback>
      </mc:AlternateContent>
    </dataValidation>
    <dataValidation type="whole" allowBlank="1" showInputMessage="1" showErrorMessage="1" sqref="D8" xr:uid="{E518F798-6DA7-46E9-9A4F-7726A861959C}">
      <formula1>1</formula1>
      <formula2>9999999999999990</formula2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89A183-1915-4A77-8977-D42D2BBFAF55}">
          <x14:formula1>
            <xm:f>Gesamtkosten_Vergleich_URTyp!$E$22:$E$26</xm:f>
          </x14:formula1>
          <xm:sqref>D9</xm:sqref>
        </x14:dataValidation>
        <x14:dataValidation type="list" allowBlank="1" showInputMessage="1" showErrorMessage="1" xr:uid="{FEE1D20B-25D1-449E-AC84-FA174DE00760}">
          <x14:formula1>
            <xm:f>Raumtypologie!$AH$2:$AH$282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C1D3-A263-4ECF-9535-27F832DC3D69}">
  <sheetPr>
    <tabColor rgb="FF46639C"/>
  </sheetPr>
  <dimension ref="B1:J38"/>
  <sheetViews>
    <sheetView workbookViewId="0">
      <selection activeCell="F3" sqref="F3"/>
    </sheetView>
  </sheetViews>
  <sheetFormatPr baseColWidth="10" defaultRowHeight="15"/>
  <cols>
    <col min="1" max="1" width="5" customWidth="1"/>
    <col min="2" max="2" width="25.85546875" customWidth="1"/>
    <col min="3" max="3" width="12" bestFit="1" customWidth="1"/>
    <col min="4" max="4" width="24" bestFit="1" customWidth="1"/>
    <col min="5" max="6" width="13" bestFit="1" customWidth="1"/>
    <col min="8" max="8" width="58.7109375" customWidth="1"/>
    <col min="9" max="9" width="21.140625" customWidth="1"/>
    <col min="10" max="10" width="29.7109375" bestFit="1" customWidth="1"/>
    <col min="11" max="11" width="16.7109375" bestFit="1" customWidth="1"/>
  </cols>
  <sheetData>
    <row r="1" spans="2:10" ht="15.75" thickBot="1"/>
    <row r="2" spans="2:10" ht="15.75" thickBot="1">
      <c r="B2" s="71" t="s">
        <v>150</v>
      </c>
    </row>
    <row r="3" spans="2:10">
      <c r="B3" s="353" t="s">
        <v>143</v>
      </c>
    </row>
    <row r="4" spans="2:10">
      <c r="B4" s="353" t="s">
        <v>138</v>
      </c>
      <c r="C4">
        <v>5</v>
      </c>
    </row>
    <row r="5" spans="2:10">
      <c r="E5" s="185"/>
    </row>
    <row r="6" spans="2:10">
      <c r="B6" t="s">
        <v>131</v>
      </c>
      <c r="C6" s="92">
        <f>AVERAGE(8000,12000)</f>
        <v>10000</v>
      </c>
    </row>
    <row r="7" spans="2:10">
      <c r="B7" t="s">
        <v>132</v>
      </c>
      <c r="C7" s="92">
        <f>AVERAGE(300,800)*20</f>
        <v>11000</v>
      </c>
      <c r="F7" s="185"/>
    </row>
    <row r="8" spans="2:10">
      <c r="B8" t="s">
        <v>58</v>
      </c>
      <c r="C8" s="184">
        <f>$C$4*Grundstückskosten!$H$17</f>
        <v>84.526529670823351</v>
      </c>
    </row>
    <row r="9" spans="2:10">
      <c r="B9" s="189" t="s">
        <v>100</v>
      </c>
      <c r="C9" s="190">
        <f>SUM(C6:C8)</f>
        <v>21084.526529670824</v>
      </c>
      <c r="G9" s="322"/>
    </row>
    <row r="10" spans="2:10">
      <c r="B10" s="95"/>
      <c r="C10" s="100"/>
    </row>
    <row r="11" spans="2:10" ht="15.75" thickBot="1">
      <c r="B11" s="95"/>
      <c r="C11" s="100"/>
    </row>
    <row r="12" spans="2:10" ht="15.75" thickBot="1">
      <c r="B12" s="71" t="s">
        <v>144</v>
      </c>
    </row>
    <row r="16" spans="2:10">
      <c r="I16" s="193" t="s">
        <v>136</v>
      </c>
      <c r="J16" s="193" t="s">
        <v>137</v>
      </c>
    </row>
    <row r="17" spans="7:10" ht="30">
      <c r="H17" s="3" t="s">
        <v>133</v>
      </c>
      <c r="I17" s="184">
        <f>AVERAGE(30,41,53,47,20,67,49)</f>
        <v>43.857142857142854</v>
      </c>
      <c r="J17" s="185">
        <f>I17*1.12*1.752</f>
        <v>86.058240000000012</v>
      </c>
    </row>
    <row r="18" spans="7:10">
      <c r="H18" s="191" t="s">
        <v>134</v>
      </c>
      <c r="I18" s="182">
        <f>AVERAGE(3350,1150,1100,1300,2600,900,1820)</f>
        <v>1745.7142857142858</v>
      </c>
      <c r="J18" s="182">
        <f>AVERAGE(3350,1150,1100,1300,2600,900,1820)</f>
        <v>1745.7142857142858</v>
      </c>
    </row>
    <row r="19" spans="7:10">
      <c r="H19" s="3"/>
      <c r="I19" s="185">
        <f>I17*I18</f>
        <v>76562.040816326524</v>
      </c>
      <c r="J19" s="185">
        <f>J17*J18</f>
        <v>150233.09897142861</v>
      </c>
    </row>
    <row r="20" spans="7:10">
      <c r="H20" s="3" t="s">
        <v>139</v>
      </c>
      <c r="J20">
        <f>$J$18*Grundstückskosten!$H$17</f>
        <v>29511.834073641752</v>
      </c>
    </row>
    <row r="21" spans="7:10">
      <c r="H21" s="3" t="s">
        <v>140</v>
      </c>
      <c r="J21" s="199">
        <f>$D$37*20</f>
        <v>3600</v>
      </c>
    </row>
    <row r="22" spans="7:10">
      <c r="H22" s="192" t="s">
        <v>100</v>
      </c>
      <c r="I22" s="187"/>
      <c r="J22" s="188">
        <f>SUM(J19:J21)</f>
        <v>183344.93304507036</v>
      </c>
    </row>
    <row r="30" spans="7:10">
      <c r="G30" s="323"/>
    </row>
    <row r="35" spans="2:4">
      <c r="B35" s="353" t="s">
        <v>135</v>
      </c>
    </row>
    <row r="37" spans="2:4">
      <c r="B37" t="s">
        <v>142</v>
      </c>
      <c r="C37" s="183">
        <v>45</v>
      </c>
      <c r="D37" s="183">
        <v>180</v>
      </c>
    </row>
    <row r="38" spans="2:4">
      <c r="B38" s="353" t="s">
        <v>141</v>
      </c>
    </row>
  </sheetData>
  <sheetProtection sheet="1" objects="1" scenarios="1"/>
  <hyperlinks>
    <hyperlink ref="B3" location=":~:text=Eine%20Nachpflanzung%20in%20eine%20geeignete,%2D%20und%20%E2%82%AC2.500%2C%2D." display="Quelle" xr:uid="{86D3B9F4-9264-464A-9F6B-26F39DC62AFF}"/>
    <hyperlink ref="B4" display="Flächeninanspruchnahme" xr:uid="{DA1373C7-6BB9-49DD-A48E-CB4553710011}"/>
    <hyperlink ref="B35" display="https://www.tuttlingen.de/ceasy/resource/?id=937" xr:uid="{388934EB-21F4-49A1-8E9C-2C154682898D}"/>
    <hyperlink ref="B38" display="https://playground-landscape.com/de/article/1754-spielplatzpruefung-kostenintensive-und-ueberzogene-anforderungen.html" xr:uid="{58847334-32DC-4B18-8205-86947D4B9CD5}"/>
  </hyperlink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DA66-EECA-4E3A-B433-C441DA6F689B}">
  <sheetPr>
    <tabColor theme="5" tint="0.79998168889431442"/>
  </sheetPr>
  <dimension ref="B1:H26"/>
  <sheetViews>
    <sheetView topLeftCell="A6" zoomScale="115" zoomScaleNormal="115" workbookViewId="0">
      <selection activeCell="J18" sqref="J18"/>
    </sheetView>
  </sheetViews>
  <sheetFormatPr baseColWidth="10" defaultRowHeight="15"/>
  <cols>
    <col min="1" max="1" width="3.42578125" customWidth="1"/>
    <col min="2" max="3" width="6.85546875" customWidth="1"/>
    <col min="4" max="4" width="45.7109375" customWidth="1"/>
    <col min="5" max="5" width="18.85546875" customWidth="1"/>
    <col min="6" max="6" width="24.140625" customWidth="1"/>
    <col min="7" max="7" width="35.85546875" bestFit="1" customWidth="1"/>
    <col min="8" max="8" width="36.7109375" bestFit="1" customWidth="1"/>
    <col min="9" max="9" width="8.85546875" bestFit="1" customWidth="1"/>
    <col min="10" max="10" width="15.7109375" customWidth="1"/>
    <col min="11" max="11" width="32.28515625" bestFit="1" customWidth="1"/>
    <col min="12" max="12" width="18.28515625" bestFit="1" customWidth="1"/>
  </cols>
  <sheetData>
    <row r="1" spans="2:8" ht="15.75" thickBot="1"/>
    <row r="2" spans="2:8" ht="27" customHeight="1" thickBot="1">
      <c r="F2" s="360" t="s">
        <v>57</v>
      </c>
      <c r="G2" s="361"/>
      <c r="H2" s="362"/>
    </row>
    <row r="3" spans="2:8" ht="15.75" customHeight="1" thickBot="1">
      <c r="C3" s="366" t="s">
        <v>25</v>
      </c>
      <c r="D3" s="367"/>
      <c r="E3" s="259"/>
      <c r="F3" s="285" t="s">
        <v>24</v>
      </c>
      <c r="G3" s="286" t="s">
        <v>676</v>
      </c>
      <c r="H3" s="287" t="s">
        <v>669</v>
      </c>
    </row>
    <row r="4" spans="2:8" ht="15" customHeight="1">
      <c r="B4" s="363" t="s">
        <v>40</v>
      </c>
      <c r="C4" s="262">
        <v>101</v>
      </c>
      <c r="D4" s="260" t="s">
        <v>26</v>
      </c>
      <c r="E4" s="15"/>
      <c r="F4" s="284">
        <f>COUNTIF(Grundstückskosten_Recherche!$H$7:$H$291,Grundstückskosten!$C4)</f>
        <v>14</v>
      </c>
      <c r="G4" s="269">
        <f>IFERROR(SUMIF(Grundstückskosten_Recherche!$H$6:$H$291,Grundstückskosten!$C4,Grundstückskosten_Recherche!$L$6:$L$291)/$F4,"-")</f>
        <v>905.63571428571424</v>
      </c>
      <c r="H4" s="270">
        <f>IFERROR(SUMIF(Grundstückskosten_Recherche!$H$6:$H$291,Grundstückskosten!$C4,Grundstückskosten_Recherche!$P$6:$P$291)/$F4,"-")</f>
        <v>14.146133825891068</v>
      </c>
    </row>
    <row r="5" spans="2:8">
      <c r="B5" s="364"/>
      <c r="C5" s="263">
        <v>102</v>
      </c>
      <c r="D5" s="23" t="s">
        <v>27</v>
      </c>
      <c r="E5" s="23"/>
      <c r="F5" s="271">
        <f>COUNTIF(Grundstückskosten_Recherche!$H$7:$H$291,Grundstückskosten!$C5)</f>
        <v>0</v>
      </c>
      <c r="G5" s="25" t="str">
        <f>IFERROR(SUMIF(Grundstückskosten_Recherche!$H$6:$H$291,Grundstückskosten!$C5,Grundstückskosten_Recherche!$L$6:$L$291)/$F5,"-")</f>
        <v>-</v>
      </c>
      <c r="H5" s="49" t="str">
        <f>IFERROR(SUMIF(Grundstückskosten_Recherche!$H$6:$H$291,Grundstückskosten!$C5,Grundstückskosten_Recherche!$P$6:$P$291)/$F5,"-")</f>
        <v>-</v>
      </c>
    </row>
    <row r="6" spans="2:8">
      <c r="B6" s="364"/>
      <c r="C6" s="263">
        <v>103</v>
      </c>
      <c r="D6" s="16" t="s">
        <v>28</v>
      </c>
      <c r="E6" s="16"/>
      <c r="F6" s="271">
        <f>COUNTIF(Grundstückskosten_Recherche!$H$7:$H$291,Grundstückskosten!$C6)</f>
        <v>30</v>
      </c>
      <c r="G6" s="26">
        <f>IFERROR(SUMIF(Grundstückskosten_Recherche!$H$6:$H$291,Grundstückskosten!$C6,Grundstückskosten_Recherche!$L$6:$L$291)/$F6,"-")</f>
        <v>304.51333333333326</v>
      </c>
      <c r="H6" s="50">
        <f>IFERROR(SUMIF(Grundstückskosten_Recherche!$H$6:$H$291,Grundstückskosten!$C6,Grundstückskosten_Recherche!$P$6:$P$291)/$F6,"-")</f>
        <v>11.317213186670058</v>
      </c>
    </row>
    <row r="7" spans="2:8">
      <c r="B7" s="364"/>
      <c r="C7" s="263">
        <v>210</v>
      </c>
      <c r="D7" s="16" t="s">
        <v>29</v>
      </c>
      <c r="E7" s="16"/>
      <c r="F7" s="271">
        <f>COUNTIF(Grundstückskosten_Recherche!$H$7:$H$291,Grundstückskosten!$C7)</f>
        <v>7</v>
      </c>
      <c r="G7" s="25">
        <f>IFERROR(SUMIF(Grundstückskosten_Recherche!$H$6:$H$291,Grundstückskosten!$C7,Grundstückskosten_Recherche!$L$6:$L$291)/$F7,"-")</f>
        <v>395.61428571428576</v>
      </c>
      <c r="H7" s="49">
        <f>IFERROR(SUMIF(Grundstückskosten_Recherche!$H$6:$H$291,Grundstückskosten!$C7,Grundstückskosten_Recherche!$P$6:$P$291)/$F7,"-")</f>
        <v>7.93024189114628</v>
      </c>
    </row>
    <row r="8" spans="2:8">
      <c r="B8" s="364"/>
      <c r="C8" s="263">
        <v>220</v>
      </c>
      <c r="D8" s="16" t="s">
        <v>30</v>
      </c>
      <c r="E8" s="16"/>
      <c r="F8" s="271">
        <f>COUNTIF(Grundstückskosten_Recherche!$H$7:$H$291,Grundstückskosten!$C8)</f>
        <v>1</v>
      </c>
      <c r="G8" s="25">
        <f>IFERROR(SUMIF(Grundstückskosten_Recherche!$H$6:$H$291,Grundstückskosten!$C8,Grundstückskosten_Recherche!$L$6:$L$291)/$F8,"-")</f>
        <v>2033.6</v>
      </c>
      <c r="H8" s="49">
        <f>IFERROR(SUMIF(Grundstückskosten_Recherche!$H$6:$H$291,Grundstückskosten!$C8,Grundstückskosten_Recherche!$P$6:$P$291)/$F8,"-")</f>
        <v>15.70624996378764</v>
      </c>
    </row>
    <row r="9" spans="2:8">
      <c r="B9" s="364"/>
      <c r="C9" s="263">
        <v>310</v>
      </c>
      <c r="D9" s="16" t="s">
        <v>31</v>
      </c>
      <c r="E9" s="16"/>
      <c r="F9" s="271">
        <f>COUNTIF(Grundstückskosten_Recherche!$H$7:$H$291,Grundstückskosten!$C9)</f>
        <v>63</v>
      </c>
      <c r="G9" s="25">
        <f>IFERROR(SUMIF(Grundstückskosten_Recherche!$H$6:$H$291,Grundstückskosten!$C9,Grundstückskosten_Recherche!$L$6:$L$291)/$F9,"-")</f>
        <v>368.98730158730149</v>
      </c>
      <c r="H9" s="49">
        <f>IFERROR(SUMIF(Grundstückskosten_Recherche!$H$6:$H$291,Grundstückskosten!$C9,Grundstückskosten_Recherche!$P$6:$P$291)/$F9,"-")</f>
        <v>14.937682230064485</v>
      </c>
    </row>
    <row r="10" spans="2:8">
      <c r="B10" s="364"/>
      <c r="C10" s="263">
        <v>320</v>
      </c>
      <c r="D10" s="23" t="s">
        <v>32</v>
      </c>
      <c r="E10" s="23"/>
      <c r="F10" s="271">
        <f>COUNTIF(Grundstückskosten_Recherche!$H$7:$H$291,Grundstückskosten!$C10)</f>
        <v>0</v>
      </c>
      <c r="G10" s="25" t="str">
        <f>IFERROR(SUMIF(Grundstückskosten_Recherche!$H$6:$H$291,Grundstückskosten!$C10,Grundstückskosten_Recherche!$L$6:$L$291)/$F10,"-")</f>
        <v>-</v>
      </c>
      <c r="H10" s="49" t="str">
        <f>IFERROR(SUMIF(Grundstückskosten_Recherche!$H$6:$H$291,Grundstückskosten!$C10,Grundstückskosten_Recherche!$P$6:$P$291)/$F10,"-")</f>
        <v>-</v>
      </c>
    </row>
    <row r="11" spans="2:8">
      <c r="B11" s="364"/>
      <c r="C11" s="263">
        <v>330</v>
      </c>
      <c r="D11" s="16" t="s">
        <v>33</v>
      </c>
      <c r="E11" s="16"/>
      <c r="F11" s="271">
        <f>COUNTIF(Grundstückskosten_Recherche!$H$7:$H$291,Grundstückskosten!$C11)</f>
        <v>4</v>
      </c>
      <c r="G11" s="25">
        <f>IFERROR(SUMIF(Grundstückskosten_Recherche!$H$6:$H$291,Grundstückskosten!$C11,Grundstückskosten_Recherche!$L$6:$L$291)/$F11,"-")</f>
        <v>109.94999999999999</v>
      </c>
      <c r="H11" s="49">
        <f>IFERROR(SUMIF(Grundstückskosten_Recherche!$H$6:$H$291,Grundstückskosten!$C11,Grundstückskosten_Recherche!$P$6:$P$291)/$F11,"-")</f>
        <v>32.352034781919997</v>
      </c>
    </row>
    <row r="12" spans="2:8">
      <c r="B12" s="364"/>
      <c r="C12" s="263">
        <v>410</v>
      </c>
      <c r="D12" s="16" t="s">
        <v>34</v>
      </c>
      <c r="E12" s="16"/>
      <c r="F12" s="271">
        <f>COUNTIF(Grundstückskosten_Recherche!$H$7:$H$291,Grundstückskosten!$C12)</f>
        <v>96</v>
      </c>
      <c r="G12" s="25">
        <f>IFERROR(SUMIF(Grundstückskosten_Recherche!$H$6:$H$291,Grundstückskosten!$C12,Grundstückskosten_Recherche!$L$6:$L$291)/$F12,"-")</f>
        <v>356.16354166666679</v>
      </c>
      <c r="H12" s="49">
        <f>IFERROR(SUMIF(Grundstückskosten_Recherche!$H$6:$H$291,Grundstückskosten!$C12,Grundstückskosten_Recherche!$P$6:$P$291)/$F12,"-")</f>
        <v>13.753113529249449</v>
      </c>
    </row>
    <row r="13" spans="2:8">
      <c r="B13" s="364"/>
      <c r="C13" s="263">
        <v>420</v>
      </c>
      <c r="D13" s="16" t="s">
        <v>35</v>
      </c>
      <c r="E13" s="16"/>
      <c r="F13" s="271">
        <f>COUNTIF(Grundstückskosten_Recherche!$H$7:$H$291,Grundstückskosten!$C13)</f>
        <v>8</v>
      </c>
      <c r="G13" s="25">
        <f>IFERROR(SUMIF(Grundstückskosten_Recherche!$H$6:$H$291,Grundstückskosten!$C13,Grundstückskosten_Recherche!$L$6:$L$291)/$F13,"-")</f>
        <v>671.08749999999986</v>
      </c>
      <c r="H13" s="49">
        <f>IFERROR(SUMIF(Grundstückskosten_Recherche!$H$6:$H$291,Grundstückskosten!$C13,Grundstückskosten_Recherche!$P$6:$P$291)/$F13,"-")</f>
        <v>22.308501273925238</v>
      </c>
    </row>
    <row r="14" spans="2:8" ht="15.75" thickBot="1">
      <c r="B14" s="365"/>
      <c r="C14" s="264">
        <v>430</v>
      </c>
      <c r="D14" s="261" t="s">
        <v>36</v>
      </c>
      <c r="E14" s="261"/>
      <c r="F14" s="272">
        <f>COUNTIF(Grundstückskosten_Recherche!$H$7:$H$291,Grundstückskosten!$C14)</f>
        <v>54</v>
      </c>
      <c r="G14" s="273">
        <f>IFERROR(SUMIF(Grundstückskosten_Recherche!$H$6:$H$291,Grundstückskosten!$C14,Grundstückskosten_Recherche!$L$6:$L$291)/$F14,"-")</f>
        <v>266.16481481481469</v>
      </c>
      <c r="H14" s="274">
        <f>IFERROR(SUMIF(Grundstückskosten_Recherche!$H$6:$H$291,Grundstückskosten!$C14,Grundstückskosten_Recherche!$P$6:$P$291)/$F14,"-")</f>
        <v>11.428779837439416</v>
      </c>
    </row>
    <row r="15" spans="2:8" ht="3.75" customHeight="1" thickBot="1">
      <c r="C15" s="280"/>
      <c r="D15" s="91"/>
      <c r="E15" s="91"/>
      <c r="F15" s="281"/>
      <c r="G15" s="282"/>
      <c r="H15" s="283"/>
    </row>
    <row r="16" spans="2:8" ht="43.5" customHeight="1">
      <c r="B16" s="363" t="s">
        <v>41</v>
      </c>
      <c r="C16" s="265">
        <v>1</v>
      </c>
      <c r="D16" s="260" t="s">
        <v>37</v>
      </c>
      <c r="E16" s="260" t="s">
        <v>105</v>
      </c>
      <c r="F16" s="275">
        <f>COUNTIF(Grundstückskosten_Recherche!$F$7:$F$291,Grundstückskosten!$C16)</f>
        <v>1</v>
      </c>
      <c r="G16" s="276">
        <f>IFERROR(SUMIF(Grundstückskosten_Recherche!$F$6:$F$291,$C16,Grundstückskosten_Recherche!$L$6:$L$291)/$F16,"-")</f>
        <v>1690.5</v>
      </c>
      <c r="H16" s="277">
        <f>IFERROR(SUMIF(Grundstückskosten_Recherche!$F$6:$F$291,$C16,Grundstückskosten_Recherche!$P$6:$P$291)/$F16,"-")</f>
        <v>10.370832965781602</v>
      </c>
    </row>
    <row r="17" spans="2:8" ht="48" customHeight="1">
      <c r="B17" s="364"/>
      <c r="C17" s="266">
        <v>2</v>
      </c>
      <c r="D17" s="16" t="s">
        <v>38</v>
      </c>
      <c r="E17" s="16" t="s">
        <v>106</v>
      </c>
      <c r="F17" s="271">
        <f>COUNTIF(Grundstückskosten_Recherche!$F$7:$F$291,Grundstückskosten!$C17)</f>
        <v>66</v>
      </c>
      <c r="G17" s="268">
        <f>IFERROR(SUMIF(Grundstückskosten_Recherche!$F$6:$F$291,$C17,Grundstückskosten_Recherche!$L$6:$L$291)/$F17,"-")</f>
        <v>559.59545454545446</v>
      </c>
      <c r="H17" s="270">
        <f>IFERROR(SUMIF(Grundstückskosten_Recherche!$F$6:$F$291,$C17,Grundstückskosten_Recherche!$P$6:$P$291)/$F17,"-")</f>
        <v>16.905305934164669</v>
      </c>
    </row>
    <row r="18" spans="2:8" ht="50.25" customHeight="1" thickBot="1">
      <c r="B18" s="365"/>
      <c r="C18" s="267">
        <v>3</v>
      </c>
      <c r="D18" s="261" t="s">
        <v>39</v>
      </c>
      <c r="E18" s="261" t="s">
        <v>107</v>
      </c>
      <c r="F18" s="272">
        <f>COUNTIF(Grundstückskosten_Recherche!$F$7:$F$291,Grundstückskosten!$C18)</f>
        <v>210</v>
      </c>
      <c r="G18" s="278">
        <f>IFERROR(SUMIF(Grundstückskosten_Recherche!$F$6:$F$291,$C18,Grundstückskosten_Recherche!$L$6:$L$291)/$F18,"-")</f>
        <v>312.4414285714289</v>
      </c>
      <c r="H18" s="279">
        <f>IFERROR(SUMIF(Grundstückskosten_Recherche!$F$6:$F$291,$C18,Grundstückskosten_Recherche!$P$6:$P$291)/$F18,"-")</f>
        <v>12.709820607555045</v>
      </c>
    </row>
    <row r="19" spans="2:8" ht="4.5" customHeight="1" thickBot="1"/>
    <row r="20" spans="2:8" ht="27.75" customHeight="1">
      <c r="B20" s="363" t="s">
        <v>689</v>
      </c>
      <c r="C20" s="265">
        <v>1</v>
      </c>
      <c r="D20" s="260" t="s">
        <v>690</v>
      </c>
      <c r="E20" s="260"/>
      <c r="F20" s="275">
        <f>COUNTIF(Grundstückskosten_Recherche!$J$7:$J$291,Grundstückskosten!$C20)</f>
        <v>14</v>
      </c>
      <c r="G20" s="276">
        <f>IFERROR(SUMIF(Grundstückskosten_Recherche!$J$6:$J$291,$C20,Grundstückskosten_Recherche!$L$6:$L$291)/$F20,"-")</f>
        <v>592.7071428571428</v>
      </c>
      <c r="H20" s="277">
        <f>IFERROR(SUMIF(Grundstückskosten_Recherche!$J$6:$J$291,$C20,Grundstückskosten_Recherche!$P$6:$P$291)/$F20,"-")</f>
        <v>19.670746268526226</v>
      </c>
    </row>
    <row r="21" spans="2:8" ht="27.75" customHeight="1">
      <c r="B21" s="364"/>
      <c r="C21" s="266">
        <v>2</v>
      </c>
      <c r="D21" s="16" t="s">
        <v>691</v>
      </c>
      <c r="E21" s="16"/>
      <c r="F21" s="271">
        <f>COUNTIF(Grundstückskosten_Recherche!$J$7:$J$291,Grundstückskosten!$C21)</f>
        <v>54</v>
      </c>
      <c r="G21" s="268">
        <f>IFERROR(SUMIF(Grundstückskosten_Recherche!$J$6:$J$291,$C21,Grundstückskosten_Recherche!$L$6:$L$291)/$F21,"-")</f>
        <v>491.09629629629626</v>
      </c>
      <c r="H21" s="270">
        <f>IFERROR(SUMIF(Grundstückskosten_Recherche!$J$6:$J$291,$C21,Grundstückskosten_Recherche!$P$6:$P$291)/$F21,"-")</f>
        <v>12.033286667449888</v>
      </c>
    </row>
    <row r="22" spans="2:8" ht="27.75" customHeight="1">
      <c r="B22" s="364"/>
      <c r="C22" s="263">
        <v>3</v>
      </c>
      <c r="D22" s="326" t="s">
        <v>692</v>
      </c>
      <c r="E22" s="326"/>
      <c r="F22" s="327">
        <f>COUNTIF(Grundstückskosten_Recherche!$J$7:$J$291,Grundstückskosten!$C22)</f>
        <v>117</v>
      </c>
      <c r="G22" s="328">
        <f>IFERROR(SUMIF(Grundstückskosten_Recherche!$J$6:$J$291,$C22,Grundstückskosten_Recherche!$L$6:$L$291)/$F22,"-")</f>
        <v>209.85726495726507</v>
      </c>
      <c r="H22" s="270">
        <f>IFERROR(SUMIF(Grundstückskosten_Recherche!$J$6:$J$291,$C22,Grundstückskosten_Recherche!$P$6:$P$291)/$F22,"-")</f>
        <v>12.38544796736147</v>
      </c>
    </row>
    <row r="23" spans="2:8" ht="27.75" customHeight="1" thickBot="1">
      <c r="B23" s="365"/>
      <c r="C23" s="264">
        <v>4</v>
      </c>
      <c r="D23" s="261" t="s">
        <v>693</v>
      </c>
      <c r="E23" s="261"/>
      <c r="F23" s="272">
        <f>COUNTIF(Grundstückskosten_Recherche!$J$7:$J$291,Grundstückskosten!$C23)</f>
        <v>92</v>
      </c>
      <c r="G23" s="278">
        <f>IFERROR(SUMIF(Grundstückskosten_Recherche!$J$6:$J$291,$C23,Grundstückskosten_Recherche!$L$6:$L$291)/$F23,"-")</f>
        <v>487.67500000000035</v>
      </c>
      <c r="H23" s="274">
        <f>IFERROR(SUMIF(Grundstückskosten_Recherche!$J$6:$J$291,$C23,Grundstückskosten_Recherche!$P$6:$P$291)/$F23,"-")</f>
        <v>15.444543611133211</v>
      </c>
    </row>
    <row r="26" spans="2:8">
      <c r="F26" s="332"/>
    </row>
  </sheetData>
  <sheetProtection sheet="1" objects="1" scenarios="1"/>
  <mergeCells count="5">
    <mergeCell ref="F2:H2"/>
    <mergeCell ref="B4:B14"/>
    <mergeCell ref="C3:D3"/>
    <mergeCell ref="B16:B18"/>
    <mergeCell ref="B20:B23"/>
  </mergeCells>
  <phoneticPr fontId="1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255C4-6ADF-480D-BE47-2DBDC0F108F6}">
  <sheetPr>
    <tabColor theme="5" tint="0.79998168889431442"/>
  </sheetPr>
  <dimension ref="B1:Q43"/>
  <sheetViews>
    <sheetView zoomScale="129" zoomScaleNormal="100" workbookViewId="0">
      <selection activeCell="I21" sqref="I21"/>
    </sheetView>
  </sheetViews>
  <sheetFormatPr baseColWidth="10" defaultRowHeight="15"/>
  <cols>
    <col min="1" max="1" width="4.28515625" customWidth="1"/>
    <col min="2" max="2" width="28.42578125" customWidth="1"/>
    <col min="3" max="3" width="20.85546875" customWidth="1"/>
    <col min="4" max="4" width="24.140625" bestFit="1" customWidth="1"/>
    <col min="7" max="7" width="32.42578125" bestFit="1" customWidth="1"/>
    <col min="8" max="8" width="21.42578125" bestFit="1" customWidth="1"/>
    <col min="9" max="9" width="13.5703125" bestFit="1" customWidth="1"/>
    <col min="10" max="10" width="12.7109375" bestFit="1" customWidth="1"/>
  </cols>
  <sheetData>
    <row r="1" spans="2:17" ht="15.75" thickBot="1"/>
    <row r="2" spans="2:17">
      <c r="C2" s="374" t="s">
        <v>0</v>
      </c>
      <c r="D2" s="375"/>
      <c r="E2" s="376"/>
      <c r="F2" s="371" t="s">
        <v>1</v>
      </c>
      <c r="G2" s="372"/>
      <c r="H2" s="373"/>
      <c r="I2" s="377" t="s">
        <v>9</v>
      </c>
      <c r="J2" s="378"/>
      <c r="K2" s="379"/>
      <c r="L2" s="380" t="s">
        <v>2</v>
      </c>
      <c r="M2" s="381"/>
      <c r="N2" s="382"/>
      <c r="O2" s="371" t="s">
        <v>121</v>
      </c>
      <c r="P2" s="372"/>
      <c r="Q2" s="373"/>
    </row>
    <row r="3" spans="2:17" ht="15.75" thickBot="1">
      <c r="C3" s="34" t="s">
        <v>60</v>
      </c>
      <c r="D3" s="33" t="s">
        <v>62</v>
      </c>
      <c r="E3" s="35" t="s">
        <v>61</v>
      </c>
      <c r="F3" s="34" t="s">
        <v>60</v>
      </c>
      <c r="G3" s="33" t="s">
        <v>62</v>
      </c>
      <c r="H3" s="35" t="s">
        <v>61</v>
      </c>
      <c r="I3" s="34" t="s">
        <v>60</v>
      </c>
      <c r="J3" s="33" t="s">
        <v>62</v>
      </c>
      <c r="K3" s="35" t="s">
        <v>61</v>
      </c>
      <c r="L3" s="34" t="s">
        <v>60</v>
      </c>
      <c r="M3" s="33" t="s">
        <v>62</v>
      </c>
      <c r="N3" s="35" t="s">
        <v>61</v>
      </c>
      <c r="O3" s="34" t="s">
        <v>60</v>
      </c>
      <c r="P3" s="33" t="s">
        <v>62</v>
      </c>
      <c r="Q3" s="35" t="s">
        <v>61</v>
      </c>
    </row>
    <row r="4" spans="2:17">
      <c r="B4" s="117" t="s">
        <v>98</v>
      </c>
      <c r="C4" s="112">
        <f>MIN(Errichtungskosten_Recherche!$E$5:$F$11)</f>
        <v>15000</v>
      </c>
      <c r="D4" s="113">
        <f>AVERAGE(Errichtungskosten_Recherche!E5:F11)</f>
        <v>32916</v>
      </c>
      <c r="E4" s="114">
        <f>MAX(Errichtungskosten_Recherche!$E$5:$F$11)</f>
        <v>61800</v>
      </c>
      <c r="F4" s="112">
        <f>MIN(Errichtungskosten_Recherche!$G$5:$H$11)</f>
        <v>2000</v>
      </c>
      <c r="G4" s="113">
        <f>AVERAGE(Errichtungskosten_Recherche!G5:H8,Errichtungskosten_Recherche!G9,Errichtungskosten_Recherche!G9,Errichtungskosten_Recherche!G11)</f>
        <v>7321.666666666667</v>
      </c>
      <c r="H4" s="115">
        <f>MAX(Errichtungskosten_Recherche!$G$5:$H$11)</f>
        <v>14420</v>
      </c>
      <c r="I4" s="112">
        <f>MIN(Errichtungskosten_Recherche!$I$5:$J$12)</f>
        <v>5000</v>
      </c>
      <c r="J4" s="113">
        <f>AVERAGE(Errichtungskosten_Recherche!I5:J5,Errichtungskosten_Recherche!I6,Errichtungskosten_Recherche!I7:J7,Errichtungskosten_Recherche!I9,Errichtungskosten_Recherche!I11)</f>
        <v>9968.5714285714294</v>
      </c>
      <c r="K4" s="114">
        <f>MAX(Errichtungskosten_Recherche!$I$5:$J$12)</f>
        <v>18540</v>
      </c>
      <c r="L4" s="112">
        <f>MIN(Errichtungskosten_Recherche!$K$5:$L$11)</f>
        <v>8500</v>
      </c>
      <c r="M4" s="113">
        <f>AVERAGE(Errichtungskosten_Recherche!K5:L7,Errichtungskosten_Recherche!K9,Errichtungskosten_Recherche!K10:L10,Errichtungskosten_Recherche!K11)</f>
        <v>17503.75</v>
      </c>
      <c r="N4" s="114">
        <f>MAX(Errichtungskosten_Recherche!$K$5:$L$11)</f>
        <v>28840</v>
      </c>
      <c r="O4" s="200">
        <f>F4</f>
        <v>2000</v>
      </c>
      <c r="P4" s="201">
        <f>G4</f>
        <v>7321.666666666667</v>
      </c>
      <c r="Q4" s="202">
        <f>H4</f>
        <v>14420</v>
      </c>
    </row>
    <row r="5" spans="2:17" ht="30.75" thickBot="1">
      <c r="B5" s="116" t="s">
        <v>110</v>
      </c>
      <c r="C5" s="110">
        <f>C4*BPI!$AJ$3</f>
        <v>16545</v>
      </c>
      <c r="D5" s="111">
        <f>D4*BPI!$AJ$3</f>
        <v>36306.347999999998</v>
      </c>
      <c r="E5" s="87">
        <f>E4*BPI!$AJ$3</f>
        <v>68165.399999999994</v>
      </c>
      <c r="F5" s="110">
        <f>F4*BPI!$AJ$3</f>
        <v>2206</v>
      </c>
      <c r="G5" s="111">
        <f>G4*BPI!$AJ$3</f>
        <v>8075.7983333333332</v>
      </c>
      <c r="H5" s="86">
        <f>H4*BPI!$AJ$3</f>
        <v>15905.26</v>
      </c>
      <c r="I5" s="110">
        <f>I4*BPI!$AJ$3</f>
        <v>5515</v>
      </c>
      <c r="J5" s="111">
        <f>J4*BPI!$AJ$3</f>
        <v>10995.334285714287</v>
      </c>
      <c r="K5" s="87">
        <f>K4*BPI!$AJ$3</f>
        <v>20449.62</v>
      </c>
      <c r="L5" s="110">
        <f>L4*BPI!$AJ$3</f>
        <v>9375.5</v>
      </c>
      <c r="M5" s="111">
        <f>M4*BPI!$AJ$3</f>
        <v>19306.63625</v>
      </c>
      <c r="N5" s="87">
        <f>N4*BPI!$AJ$3</f>
        <v>31810.52</v>
      </c>
      <c r="O5" s="110">
        <f>O4*BPI!$AJ$3</f>
        <v>2206</v>
      </c>
      <c r="P5" s="111">
        <f>P4*BPI!$AJ$3</f>
        <v>8075.7983333333332</v>
      </c>
      <c r="Q5" s="87">
        <f>Q4*BPI!$AJ$3</f>
        <v>15905.26</v>
      </c>
    </row>
    <row r="6" spans="2:17">
      <c r="C6" s="44"/>
    </row>
    <row r="7" spans="2:17" ht="26.25" customHeight="1" thickBot="1">
      <c r="C7" s="44"/>
    </row>
    <row r="8" spans="2:17" ht="15.75" thickBot="1">
      <c r="B8" s="368" t="s">
        <v>96</v>
      </c>
      <c r="C8" s="370"/>
    </row>
    <row r="9" spans="2:17" ht="15.75" thickBot="1">
      <c r="H9" s="368" t="s">
        <v>674</v>
      </c>
      <c r="I9" s="369"/>
      <c r="J9" s="370"/>
    </row>
    <row r="10" spans="2:17" ht="15.75" thickBot="1">
      <c r="B10" s="72" t="s">
        <v>149</v>
      </c>
      <c r="G10" s="140"/>
      <c r="H10" s="150" t="s">
        <v>60</v>
      </c>
      <c r="I10" s="150" t="s">
        <v>62</v>
      </c>
      <c r="J10" s="150" t="s">
        <v>61</v>
      </c>
      <c r="K10" s="140"/>
      <c r="L10" s="177"/>
    </row>
    <row r="11" spans="2:17">
      <c r="B11" s="73"/>
      <c r="C11" s="80" t="s">
        <v>65</v>
      </c>
      <c r="D11" s="81" t="s">
        <v>66</v>
      </c>
      <c r="G11" s="152" t="s">
        <v>0</v>
      </c>
      <c r="H11" s="154">
        <f>C5</f>
        <v>16545</v>
      </c>
      <c r="I11" s="154">
        <f>D5</f>
        <v>36306.347999999998</v>
      </c>
      <c r="J11" s="154">
        <f>E5</f>
        <v>68165.399999999994</v>
      </c>
      <c r="K11" s="305"/>
      <c r="L11" s="168"/>
    </row>
    <row r="12" spans="2:17">
      <c r="B12" s="74" t="s">
        <v>71</v>
      </c>
      <c r="C12" s="78">
        <v>0.33</v>
      </c>
      <c r="D12" s="75">
        <f>$G$5*C12</f>
        <v>2665.0134499999999</v>
      </c>
      <c r="F12" s="186"/>
      <c r="G12" s="33" t="s">
        <v>1</v>
      </c>
      <c r="H12" s="155">
        <f>F5</f>
        <v>2206</v>
      </c>
      <c r="I12" s="155">
        <f>G5</f>
        <v>8075.7983333333332</v>
      </c>
      <c r="J12" s="155">
        <f>H5</f>
        <v>15905.26</v>
      </c>
      <c r="K12" s="305"/>
      <c r="L12" s="168"/>
    </row>
    <row r="13" spans="2:17">
      <c r="B13" s="74" t="s">
        <v>75</v>
      </c>
      <c r="C13" s="78">
        <v>0.16</v>
      </c>
      <c r="D13" s="75">
        <f t="shared" ref="D13:D21" si="0">$G$5*C13</f>
        <v>1292.1277333333333</v>
      </c>
      <c r="F13" s="186"/>
      <c r="G13" s="33" t="s">
        <v>9</v>
      </c>
      <c r="H13" s="155">
        <f>I5</f>
        <v>5515</v>
      </c>
      <c r="I13" s="155">
        <f>J5</f>
        <v>10995.334285714287</v>
      </c>
      <c r="J13" s="155">
        <f>K5</f>
        <v>20449.62</v>
      </c>
      <c r="K13" s="305"/>
      <c r="L13" s="168"/>
    </row>
    <row r="14" spans="2:17">
      <c r="B14" s="74" t="s">
        <v>67</v>
      </c>
      <c r="C14" s="78">
        <v>0.15</v>
      </c>
      <c r="D14" s="75">
        <f t="shared" si="0"/>
        <v>1211.3697499999998</v>
      </c>
      <c r="F14" s="186"/>
      <c r="G14" s="33" t="s">
        <v>2</v>
      </c>
      <c r="H14" s="155">
        <f>L5</f>
        <v>9375.5</v>
      </c>
      <c r="I14" s="155">
        <f>M5</f>
        <v>19306.63625</v>
      </c>
      <c r="J14" s="155">
        <f>N5</f>
        <v>31810.52</v>
      </c>
      <c r="K14" s="305"/>
      <c r="L14" s="168"/>
    </row>
    <row r="15" spans="2:17" ht="15.75" thickBot="1">
      <c r="B15" s="74" t="s">
        <v>73</v>
      </c>
      <c r="C15" s="78">
        <v>0.1</v>
      </c>
      <c r="D15" s="75">
        <f t="shared" si="0"/>
        <v>807.57983333333334</v>
      </c>
      <c r="G15" s="194" t="s">
        <v>121</v>
      </c>
      <c r="H15" s="195">
        <f>O5</f>
        <v>2206</v>
      </c>
      <c r="I15" s="195">
        <f>P5</f>
        <v>8075.7983333333332</v>
      </c>
      <c r="J15" s="195">
        <f>H5</f>
        <v>15905.26</v>
      </c>
      <c r="K15" s="305"/>
      <c r="L15" s="168"/>
    </row>
    <row r="16" spans="2:17">
      <c r="B16" s="74" t="s">
        <v>70</v>
      </c>
      <c r="C16" s="78">
        <v>0.08</v>
      </c>
      <c r="D16" s="75">
        <f t="shared" si="0"/>
        <v>646.06386666666663</v>
      </c>
      <c r="K16" s="52"/>
    </row>
    <row r="17" spans="2:11">
      <c r="B17" s="74" t="s">
        <v>69</v>
      </c>
      <c r="C17" s="78">
        <v>7.0000000000000007E-2</v>
      </c>
      <c r="D17" s="75">
        <f t="shared" si="0"/>
        <v>565.30588333333333</v>
      </c>
      <c r="K17" s="52"/>
    </row>
    <row r="18" spans="2:11">
      <c r="B18" s="74" t="s">
        <v>6</v>
      </c>
      <c r="C18" s="78">
        <v>7.0000000000000007E-2</v>
      </c>
      <c r="D18" s="75">
        <f t="shared" si="0"/>
        <v>565.30588333333333</v>
      </c>
      <c r="K18" s="52"/>
    </row>
    <row r="19" spans="2:11">
      <c r="B19" s="74" t="s">
        <v>74</v>
      </c>
      <c r="C19" s="78">
        <v>0.02</v>
      </c>
      <c r="D19" s="75">
        <f t="shared" si="0"/>
        <v>161.51596666666666</v>
      </c>
      <c r="K19" s="52"/>
    </row>
    <row r="20" spans="2:11">
      <c r="B20" s="74" t="s">
        <v>68</v>
      </c>
      <c r="C20" s="78">
        <v>0.01</v>
      </c>
      <c r="D20" s="75">
        <f t="shared" si="0"/>
        <v>80.757983333333328</v>
      </c>
      <c r="K20" s="52"/>
    </row>
    <row r="21" spans="2:11" ht="15.75" thickBot="1">
      <c r="B21" s="76" t="s">
        <v>72</v>
      </c>
      <c r="C21" s="79">
        <v>0.01</v>
      </c>
      <c r="D21" s="77">
        <f t="shared" si="0"/>
        <v>80.757983333333328</v>
      </c>
      <c r="K21" s="52"/>
    </row>
    <row r="22" spans="2:11" ht="15.75" thickBot="1">
      <c r="C22" s="186"/>
    </row>
    <row r="23" spans="2:11" ht="15.75" thickBot="1">
      <c r="B23" s="72" t="s">
        <v>122</v>
      </c>
    </row>
    <row r="24" spans="2:11">
      <c r="B24" s="73"/>
      <c r="C24" s="80" t="s">
        <v>76</v>
      </c>
      <c r="D24" s="81" t="s">
        <v>77</v>
      </c>
    </row>
    <row r="25" spans="2:11">
      <c r="B25" s="82" t="s">
        <v>123</v>
      </c>
      <c r="C25" s="84">
        <v>0.90410958904109584</v>
      </c>
      <c r="D25" s="75">
        <f>$M$5*C25</f>
        <v>17455.314965753423</v>
      </c>
    </row>
    <row r="26" spans="2:11" ht="33" customHeight="1">
      <c r="B26" s="90" t="s">
        <v>79</v>
      </c>
      <c r="C26" s="78">
        <v>4.1095890410958895E-2</v>
      </c>
      <c r="D26" s="75">
        <f>$M$5*C26</f>
        <v>793.42340753424639</v>
      </c>
    </row>
    <row r="27" spans="2:11">
      <c r="B27" s="82" t="s">
        <v>78</v>
      </c>
      <c r="C27" s="78">
        <v>2.7397260273972601E-2</v>
      </c>
      <c r="D27" s="75">
        <f>$M$5*C27</f>
        <v>528.94893835616438</v>
      </c>
    </row>
    <row r="28" spans="2:11">
      <c r="B28" s="82" t="s">
        <v>80</v>
      </c>
      <c r="C28" s="78">
        <v>1.3698630136986301E-2</v>
      </c>
      <c r="D28" s="75">
        <f>$M$5*C28</f>
        <v>264.47446917808219</v>
      </c>
    </row>
    <row r="29" spans="2:11" ht="15.75" thickBot="1">
      <c r="B29" s="83" t="s">
        <v>81</v>
      </c>
      <c r="C29" s="79">
        <v>1.3698630136986301E-2</v>
      </c>
      <c r="D29" s="77">
        <f>$M$5*C29</f>
        <v>264.47446917808219</v>
      </c>
    </row>
    <row r="30" spans="2:11">
      <c r="C30" s="186"/>
    </row>
    <row r="31" spans="2:11">
      <c r="B31" s="94"/>
      <c r="C31" s="94"/>
    </row>
    <row r="32" spans="2:11">
      <c r="C32" s="95"/>
      <c r="D32" s="95"/>
    </row>
    <row r="33" spans="3:4">
      <c r="C33" s="209"/>
      <c r="D33" s="178"/>
    </row>
    <row r="34" spans="3:4">
      <c r="C34" s="209"/>
      <c r="D34" s="178"/>
    </row>
    <row r="35" spans="3:4">
      <c r="C35" s="209"/>
      <c r="D35" s="178"/>
    </row>
    <row r="36" spans="3:4">
      <c r="C36" s="209"/>
      <c r="D36" s="178"/>
    </row>
    <row r="37" spans="3:4">
      <c r="C37" s="209"/>
      <c r="D37" s="178"/>
    </row>
    <row r="38" spans="3:4">
      <c r="C38" s="209"/>
      <c r="D38" s="178"/>
    </row>
    <row r="39" spans="3:4">
      <c r="C39" s="209"/>
      <c r="D39" s="178"/>
    </row>
    <row r="40" spans="3:4">
      <c r="C40" s="209"/>
      <c r="D40" s="178"/>
    </row>
    <row r="41" spans="3:4">
      <c r="C41" s="209"/>
      <c r="D41" s="178"/>
    </row>
    <row r="42" spans="3:4">
      <c r="C42" s="209"/>
      <c r="D42" s="178"/>
    </row>
    <row r="43" spans="3:4">
      <c r="C43" s="209"/>
      <c r="D43" s="178"/>
    </row>
  </sheetData>
  <sheetProtection sheet="1" objects="1" scenarios="1"/>
  <sortState xmlns:xlrd2="http://schemas.microsoft.com/office/spreadsheetml/2017/richdata2" ref="B33:D43">
    <sortCondition descending="1" ref="C33:C43"/>
  </sortState>
  <mergeCells count="7">
    <mergeCell ref="H9:J9"/>
    <mergeCell ref="B8:C8"/>
    <mergeCell ref="O2:Q2"/>
    <mergeCell ref="C2:E2"/>
    <mergeCell ref="F2:H2"/>
    <mergeCell ref="I2:K2"/>
    <mergeCell ref="L2:N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B0552-6809-4BF2-96A2-55E1293F636E}">
  <sheetPr>
    <tabColor theme="5" tint="0.79998168889431442"/>
  </sheetPr>
  <dimension ref="B1:Q26"/>
  <sheetViews>
    <sheetView zoomScaleNormal="100" workbookViewId="0">
      <selection activeCell="I12" sqref="I12"/>
    </sheetView>
  </sheetViews>
  <sheetFormatPr baseColWidth="10" defaultRowHeight="15"/>
  <cols>
    <col min="1" max="1" width="4" customWidth="1"/>
    <col min="2" max="2" width="34.28515625" customWidth="1"/>
    <col min="3" max="3" width="15.85546875" customWidth="1"/>
    <col min="4" max="4" width="24.7109375" customWidth="1"/>
    <col min="7" max="7" width="32.42578125" bestFit="1" customWidth="1"/>
    <col min="8" max="8" width="27.140625" bestFit="1" customWidth="1"/>
  </cols>
  <sheetData>
    <row r="1" spans="2:17" ht="15.75" thickBot="1"/>
    <row r="2" spans="2:17">
      <c r="C2" s="374" t="s">
        <v>0</v>
      </c>
      <c r="D2" s="375"/>
      <c r="E2" s="376"/>
      <c r="F2" s="371" t="s">
        <v>1</v>
      </c>
      <c r="G2" s="372"/>
      <c r="H2" s="373"/>
      <c r="I2" s="377" t="s">
        <v>9</v>
      </c>
      <c r="J2" s="378"/>
      <c r="K2" s="379"/>
      <c r="L2" s="380" t="s">
        <v>2</v>
      </c>
      <c r="M2" s="381"/>
      <c r="N2" s="382"/>
      <c r="O2" s="371" t="s">
        <v>121</v>
      </c>
      <c r="P2" s="372"/>
      <c r="Q2" s="373"/>
    </row>
    <row r="3" spans="2:17" ht="15.75" thickBot="1">
      <c r="C3" s="34" t="s">
        <v>60</v>
      </c>
      <c r="D3" s="33" t="s">
        <v>62</v>
      </c>
      <c r="E3" s="35" t="s">
        <v>61</v>
      </c>
      <c r="F3" s="34" t="s">
        <v>60</v>
      </c>
      <c r="G3" s="33" t="s">
        <v>62</v>
      </c>
      <c r="H3" s="35" t="s">
        <v>61</v>
      </c>
      <c r="I3" s="34" t="s">
        <v>60</v>
      </c>
      <c r="J3" s="33" t="s">
        <v>62</v>
      </c>
      <c r="K3" s="35" t="s">
        <v>61</v>
      </c>
      <c r="L3" s="34" t="s">
        <v>60</v>
      </c>
      <c r="M3" s="33" t="s">
        <v>62</v>
      </c>
      <c r="N3" s="35" t="s">
        <v>61</v>
      </c>
      <c r="O3" s="34" t="s">
        <v>60</v>
      </c>
      <c r="P3" s="33" t="s">
        <v>62</v>
      </c>
      <c r="Q3" s="35" t="s">
        <v>61</v>
      </c>
    </row>
    <row r="4" spans="2:17" ht="15.75" thickBot="1">
      <c r="B4" s="85" t="s">
        <v>97</v>
      </c>
      <c r="C4" s="88">
        <f>MIN(LaufendeKosten_Recherche!$E$5:$F$8)</f>
        <v>10</v>
      </c>
      <c r="D4" s="89">
        <f>AVERAGE(LaufendeKosten_Recherche!E5:F8)</f>
        <v>40.25</v>
      </c>
      <c r="E4" s="87">
        <f>MAX(LaufendeKosten_Recherche!$E$5:$F$8)</f>
        <v>83</v>
      </c>
      <c r="F4" s="88">
        <f>MIN(LaufendeKosten_Recherche!$G$5:$H$8)</f>
        <v>3.5</v>
      </c>
      <c r="G4" s="89">
        <f>AVERAGE(LaufendeKosten_Recherche!G5:H5,LaufendeKosten_Recherche!G6,LaufendeKosten_Recherche!G7:H8)</f>
        <v>25.116666666666667</v>
      </c>
      <c r="H4" s="86">
        <f>MAX(LaufendeKosten_Recherche!$G$5:$H$8)</f>
        <v>62</v>
      </c>
      <c r="I4" s="88">
        <f>MIN(LaufendeKosten_Recherche!$I$5:$J$8)</f>
        <v>3.5</v>
      </c>
      <c r="J4" s="89">
        <f>AVERAGE(LaufendeKosten_Recherche!I6,LaufendeKosten_Recherche!I7:$J$8)</f>
        <v>30.7</v>
      </c>
      <c r="K4" s="87">
        <f>MAX(LaufendeKosten_Recherche!I5:$J$8)</f>
        <v>62</v>
      </c>
      <c r="L4" s="88">
        <f>MIN(LaufendeKosten_Recherche!$K$5:$L$8)</f>
        <v>10</v>
      </c>
      <c r="M4" s="89">
        <f>AVERAGE(LaufendeKosten_Recherche!$K$6:$L$8)</f>
        <v>34.833333333333336</v>
      </c>
      <c r="N4" s="87">
        <f>MAX(LaufendeKosten_Recherche!$K$5:$L$8)</f>
        <v>83</v>
      </c>
      <c r="O4" s="88">
        <f>F4</f>
        <v>3.5</v>
      </c>
      <c r="P4" s="89">
        <f>G4</f>
        <v>25.116666666666667</v>
      </c>
      <c r="Q4" s="87">
        <f>H4</f>
        <v>62</v>
      </c>
    </row>
    <row r="5" spans="2:17">
      <c r="B5" s="95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2:17">
      <c r="C6" s="44"/>
    </row>
    <row r="7" spans="2:17" ht="15.75" thickBot="1"/>
    <row r="8" spans="2:17" ht="19.5" thickBot="1">
      <c r="B8" s="71" t="s">
        <v>99</v>
      </c>
      <c r="C8" s="5"/>
    </row>
    <row r="9" spans="2:17" ht="15.75" thickBot="1"/>
    <row r="10" spans="2:17" ht="15.75" thickBot="1">
      <c r="B10" s="72" t="s">
        <v>82</v>
      </c>
      <c r="C10" s="72"/>
      <c r="H10" s="368" t="s">
        <v>702</v>
      </c>
      <c r="I10" s="369"/>
      <c r="J10" s="370"/>
    </row>
    <row r="11" spans="2:17" ht="15.75" thickBot="1">
      <c r="B11" s="73"/>
      <c r="C11" s="80" t="s">
        <v>65</v>
      </c>
      <c r="D11" s="81" t="s">
        <v>66</v>
      </c>
      <c r="G11" s="140"/>
      <c r="H11" s="150" t="s">
        <v>60</v>
      </c>
      <c r="I11" s="150" t="s">
        <v>62</v>
      </c>
      <c r="J11" s="150" t="s">
        <v>61</v>
      </c>
    </row>
    <row r="12" spans="2:17">
      <c r="B12" s="74" t="s">
        <v>88</v>
      </c>
      <c r="C12" s="78">
        <v>0.71578947368420998</v>
      </c>
      <c r="D12" s="75">
        <f>C12*$G$4</f>
        <v>17.978245614035075</v>
      </c>
      <c r="G12" s="152" t="s">
        <v>0</v>
      </c>
      <c r="H12" s="154">
        <f>C4*12</f>
        <v>120</v>
      </c>
      <c r="I12" s="154">
        <f>D4*12</f>
        <v>483</v>
      </c>
      <c r="J12" s="154">
        <f>E4*12</f>
        <v>996</v>
      </c>
    </row>
    <row r="13" spans="2:17">
      <c r="B13" s="74" t="s">
        <v>85</v>
      </c>
      <c r="C13" s="78">
        <v>0.15789473684210523</v>
      </c>
      <c r="D13" s="75">
        <f>C13*$G$4</f>
        <v>3.9657894736842096</v>
      </c>
      <c r="G13" s="33" t="s">
        <v>1</v>
      </c>
      <c r="H13" s="155">
        <f>F4*12</f>
        <v>42</v>
      </c>
      <c r="I13" s="155">
        <f>G4*12</f>
        <v>301.39999999999998</v>
      </c>
      <c r="J13" s="155">
        <f>H4*12</f>
        <v>744</v>
      </c>
    </row>
    <row r="14" spans="2:17">
      <c r="B14" s="74" t="s">
        <v>87</v>
      </c>
      <c r="C14" s="78">
        <v>7.3684210526315783E-2</v>
      </c>
      <c r="D14" s="75">
        <f>C14*$G$4</f>
        <v>1.8507017543859647</v>
      </c>
      <c r="G14" s="33" t="s">
        <v>9</v>
      </c>
      <c r="H14" s="155">
        <f>I4*12</f>
        <v>42</v>
      </c>
      <c r="I14" s="155">
        <f>J4*12</f>
        <v>368.4</v>
      </c>
      <c r="J14" s="155">
        <f>K4*12</f>
        <v>744</v>
      </c>
    </row>
    <row r="15" spans="2:17">
      <c r="B15" s="74" t="s">
        <v>86</v>
      </c>
      <c r="C15" s="78">
        <v>3.1578947368421047E-2</v>
      </c>
      <c r="D15" s="75">
        <f>C15*$G$4</f>
        <v>0.79315789473684195</v>
      </c>
      <c r="G15" s="33" t="s">
        <v>2</v>
      </c>
      <c r="H15" s="155">
        <f>L4*12</f>
        <v>120</v>
      </c>
      <c r="I15" s="155">
        <f>M4*12</f>
        <v>418</v>
      </c>
      <c r="J15" s="155">
        <f>N4*12</f>
        <v>996</v>
      </c>
    </row>
    <row r="16" spans="2:17" ht="15.75" thickBot="1">
      <c r="B16" s="76" t="s">
        <v>84</v>
      </c>
      <c r="C16" s="79">
        <v>2.1052631578947364E-2</v>
      </c>
      <c r="D16" s="77">
        <f>C16*$G$4</f>
        <v>0.52877192982456134</v>
      </c>
      <c r="G16" s="194" t="s">
        <v>121</v>
      </c>
      <c r="H16" s="195">
        <f>O4*12</f>
        <v>42</v>
      </c>
      <c r="I16" s="195">
        <f>P4*12</f>
        <v>301.39999999999998</v>
      </c>
      <c r="J16" s="195">
        <f>Q4*12</f>
        <v>744</v>
      </c>
    </row>
    <row r="17" spans="2:8" ht="15.75" thickBot="1">
      <c r="C17" s="52"/>
    </row>
    <row r="18" spans="2:8" ht="15.75" thickBot="1">
      <c r="B18" s="72" t="s">
        <v>83</v>
      </c>
      <c r="C18" s="72"/>
      <c r="H18" s="52"/>
    </row>
    <row r="19" spans="2:8">
      <c r="B19" s="73"/>
      <c r="C19" s="80" t="s">
        <v>76</v>
      </c>
      <c r="D19" s="81" t="s">
        <v>77</v>
      </c>
      <c r="H19" s="52"/>
    </row>
    <row r="20" spans="2:8">
      <c r="B20" s="74" t="s">
        <v>94</v>
      </c>
      <c r="C20" s="84">
        <v>0.41</v>
      </c>
      <c r="D20" s="75">
        <f>C20*$D$4</f>
        <v>16.502499999999998</v>
      </c>
    </row>
    <row r="21" spans="2:8">
      <c r="B21" s="74" t="s">
        <v>93</v>
      </c>
      <c r="C21" s="78">
        <v>0.19</v>
      </c>
      <c r="D21" s="75">
        <f t="shared" ref="D21:D25" si="0">C21*$D$4</f>
        <v>7.6475</v>
      </c>
    </row>
    <row r="22" spans="2:8">
      <c r="B22" s="74" t="s">
        <v>92</v>
      </c>
      <c r="C22" s="78">
        <v>0.17</v>
      </c>
      <c r="D22" s="75">
        <f t="shared" si="0"/>
        <v>6.8425000000000002</v>
      </c>
    </row>
    <row r="23" spans="2:8" ht="45">
      <c r="B23" s="135" t="s">
        <v>118</v>
      </c>
      <c r="C23" s="78">
        <v>0.09</v>
      </c>
      <c r="D23" s="75">
        <f t="shared" si="0"/>
        <v>3.6225000000000001</v>
      </c>
    </row>
    <row r="24" spans="2:8">
      <c r="B24" s="74" t="s">
        <v>95</v>
      </c>
      <c r="C24" s="78">
        <v>0.09</v>
      </c>
      <c r="D24" s="75">
        <f t="shared" si="0"/>
        <v>3.6225000000000001</v>
      </c>
    </row>
    <row r="25" spans="2:8" ht="15.75" thickBot="1">
      <c r="B25" s="76" t="s">
        <v>8</v>
      </c>
      <c r="C25" s="79">
        <v>0.05</v>
      </c>
      <c r="D25" s="77">
        <f t="shared" si="0"/>
        <v>2.0125000000000002</v>
      </c>
    </row>
    <row r="26" spans="2:8">
      <c r="C26" s="186"/>
    </row>
  </sheetData>
  <sheetProtection sheet="1" objects="1" scenarios="1"/>
  <sortState xmlns:xlrd2="http://schemas.microsoft.com/office/spreadsheetml/2017/richdata2" ref="B20:D25">
    <sortCondition descending="1" ref="C20:C25"/>
  </sortState>
  <mergeCells count="6">
    <mergeCell ref="H10:J10"/>
    <mergeCell ref="O2:Q2"/>
    <mergeCell ref="C2:E2"/>
    <mergeCell ref="F2:H2"/>
    <mergeCell ref="I2:K2"/>
    <mergeCell ref="L2:N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55B37-1567-4A28-B7B3-88959CDD1855}">
  <sheetPr>
    <tabColor theme="7" tint="0.79998168889431442"/>
  </sheetPr>
  <dimension ref="B1:M76"/>
  <sheetViews>
    <sheetView topLeftCell="A14" zoomScale="70" zoomScaleNormal="70" workbookViewId="0">
      <selection activeCell="M46" sqref="M46"/>
    </sheetView>
  </sheetViews>
  <sheetFormatPr baseColWidth="10" defaultRowHeight="15"/>
  <cols>
    <col min="1" max="1" width="3.28515625" customWidth="1"/>
    <col min="2" max="2" width="25.5703125" customWidth="1"/>
    <col min="3" max="3" width="9.7109375" customWidth="1"/>
    <col min="4" max="4" width="10.5703125" customWidth="1"/>
    <col min="5" max="5" width="32.42578125" bestFit="1" customWidth="1"/>
    <col min="6" max="6" width="23.42578125" customWidth="1"/>
    <col min="7" max="7" width="10.42578125" customWidth="1"/>
    <col min="8" max="8" width="19.85546875" customWidth="1"/>
    <col min="9" max="9" width="9.42578125" customWidth="1"/>
    <col min="10" max="10" width="31" style="3" customWidth="1"/>
    <col min="11" max="11" width="10.28515625" customWidth="1"/>
    <col min="12" max="12" width="20.28515625" bestFit="1" customWidth="1"/>
  </cols>
  <sheetData>
    <row r="1" spans="2:13" ht="15.75" thickBot="1"/>
    <row r="2" spans="2:13" ht="21.75" customHeight="1" thickBot="1">
      <c r="B2" s="297" t="s">
        <v>102</v>
      </c>
      <c r="C2" s="295"/>
      <c r="D2" s="295"/>
      <c r="E2" s="295"/>
      <c r="F2" s="295"/>
      <c r="G2" s="295"/>
      <c r="J2" s="300" t="s">
        <v>673</v>
      </c>
    </row>
    <row r="3" spans="2:13" ht="21">
      <c r="B3" s="109" t="s">
        <v>670</v>
      </c>
      <c r="C3" s="2"/>
      <c r="D3" s="109"/>
      <c r="J3" s="300" t="s">
        <v>710</v>
      </c>
    </row>
    <row r="4" spans="2:13" ht="15.75" thickBot="1"/>
    <row r="5" spans="2:13" ht="19.5" thickBot="1">
      <c r="B5" s="295" t="s">
        <v>671</v>
      </c>
    </row>
    <row r="7" spans="2:13">
      <c r="B7" s="95" t="s">
        <v>672</v>
      </c>
    </row>
    <row r="8" spans="2:13">
      <c r="B8" t="s">
        <v>666</v>
      </c>
    </row>
    <row r="9" spans="2:13">
      <c r="B9" t="s">
        <v>667</v>
      </c>
    </row>
    <row r="11" spans="2:13" ht="18.75">
      <c r="B11" s="95" t="s">
        <v>101</v>
      </c>
      <c r="C11" s="95"/>
      <c r="D11" s="350">
        <v>1</v>
      </c>
      <c r="F11" t="s">
        <v>701</v>
      </c>
      <c r="I11" s="352">
        <v>0.3</v>
      </c>
      <c r="J11" s="1"/>
      <c r="K11" s="296"/>
      <c r="L11" s="296"/>
      <c r="M11" s="296"/>
    </row>
    <row r="12" spans="2:13" ht="30.75">
      <c r="B12" s="3" t="s">
        <v>145</v>
      </c>
      <c r="C12" s="95"/>
      <c r="D12" s="350">
        <v>75</v>
      </c>
      <c r="F12" t="s">
        <v>703</v>
      </c>
      <c r="G12" s="350">
        <v>20</v>
      </c>
      <c r="I12" s="95"/>
      <c r="J12" s="1"/>
      <c r="K12" s="296"/>
      <c r="L12" s="296"/>
      <c r="M12" s="296"/>
    </row>
    <row r="13" spans="2:13" ht="15.75">
      <c r="E13" s="93"/>
      <c r="J13" s="296"/>
      <c r="K13" s="296"/>
      <c r="L13" s="296"/>
      <c r="M13" s="296"/>
    </row>
    <row r="14" spans="2:13" ht="15.75">
      <c r="B14" s="94" t="s">
        <v>104</v>
      </c>
      <c r="C14" s="94"/>
      <c r="D14" s="93" t="s">
        <v>109</v>
      </c>
      <c r="E14" s="94"/>
      <c r="H14" s="91"/>
      <c r="I14" s="91"/>
      <c r="J14" s="296"/>
      <c r="K14" s="296"/>
      <c r="L14" s="296"/>
      <c r="M14" s="296"/>
    </row>
    <row r="15" spans="2:13" ht="75.599999999999994" customHeight="1">
      <c r="B15" s="107" t="s">
        <v>147</v>
      </c>
      <c r="C15" s="107"/>
      <c r="D15" s="351">
        <v>12.5</v>
      </c>
      <c r="E15" s="108"/>
      <c r="J15" s="99" t="s">
        <v>705</v>
      </c>
      <c r="K15" s="91"/>
    </row>
    <row r="16" spans="2:13" ht="58.9" customHeight="1">
      <c r="B16" s="107" t="s">
        <v>108</v>
      </c>
      <c r="C16" s="107"/>
      <c r="D16" s="351">
        <v>27.5</v>
      </c>
      <c r="E16" s="108"/>
      <c r="J16" s="99"/>
      <c r="K16" s="91"/>
    </row>
    <row r="18" spans="2:13" ht="15.75" thickBot="1"/>
    <row r="19" spans="2:13" ht="15.75" thickBot="1">
      <c r="B19" s="368" t="str">
        <f>"Durchschnittliche Kosten für "&amp;$D$11&amp;" Stp. (Betriebsdauer 20 Jahre) differenziert nach Raum- und Stellplatztyp"</f>
        <v>Durchschnittliche Kosten für 1 Stp. (Betriebsdauer 20 Jahre) differenziert nach Raum- und Stellplatztyp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70"/>
    </row>
    <row r="20" spans="2:13" ht="5.25" customHeight="1" thickBot="1">
      <c r="B20" s="95" t="str">
        <f>LEFT($B$19,SEARCH(")",$B$19))</f>
        <v>Durchschnittliche Kosten für 1 Stp. (Betriebsdauer 20 Jahre)</v>
      </c>
      <c r="C20" s="95"/>
      <c r="D20" s="93"/>
      <c r="E20" s="94"/>
      <c r="F20" s="94"/>
      <c r="G20" s="94"/>
      <c r="H20" s="94"/>
      <c r="I20" s="94"/>
      <c r="J20" t="str">
        <f>LEFT($J$21,SEARCH(")",$J$21))</f>
        <v>Laufende Kosten (Betrieb 20 Jahre)</v>
      </c>
      <c r="K20" s="94"/>
      <c r="L20" s="94"/>
    </row>
    <row r="21" spans="2:13" s="140" customFormat="1" ht="30.75" thickBot="1">
      <c r="F21" s="150" t="s">
        <v>58</v>
      </c>
      <c r="G21" s="144" t="s">
        <v>65</v>
      </c>
      <c r="H21" s="148" t="s">
        <v>5</v>
      </c>
      <c r="I21" s="142" t="s">
        <v>65</v>
      </c>
      <c r="J21" s="149" t="s">
        <v>103</v>
      </c>
      <c r="K21" s="144" t="s">
        <v>65</v>
      </c>
      <c r="L21" s="146" t="s">
        <v>100</v>
      </c>
    </row>
    <row r="22" spans="2:13">
      <c r="B22" s="383" t="s">
        <v>37</v>
      </c>
      <c r="C22" s="156" t="s">
        <v>105</v>
      </c>
      <c r="D22" s="389" t="s">
        <v>105</v>
      </c>
      <c r="E22" s="152" t="s">
        <v>0</v>
      </c>
      <c r="F22" s="154">
        <f>VLOOKUP($C22,Grundstückskosten!$E$16:$H$18,IF($E22="Stellplatz ÖR/Parkstreifen",4,3),FALSE)*IF(OR($E22="Tiefgarage",$E22="Oberirdischer Stellplatz, Garage"),IF($D$11&gt;$D$12,$D$12,$D$11),$D$11)*IF($E22="Stellplatz ÖR/Parkstreifen",$D$15,$D$16)*IF($E22="Tiefgarage",$I$11,1)</f>
        <v>13946.625</v>
      </c>
      <c r="G22" s="101">
        <f>F22/SUM($H22,$F22,$J22)</f>
        <v>0.23278138776388213</v>
      </c>
      <c r="H22" s="96">
        <f>VLOOKUP($E22,Errichtungskosten!$G$11:$J$15,3,FALSE)*$D$11</f>
        <v>36306.347999999998</v>
      </c>
      <c r="I22" s="101">
        <f>H22/SUM($H22,$F22,$J22)</f>
        <v>0.60598475058148094</v>
      </c>
      <c r="J22" s="137">
        <f>VLOOKUP($E22,LaufendeKosten!$G$11:$J$16,3,FALSE)*$D$11*$G$12</f>
        <v>9660</v>
      </c>
      <c r="K22" s="101">
        <f t="shared" ref="K22:K36" si="0">J22/SUM($H22,$F22,$J22)</f>
        <v>0.16123386165463696</v>
      </c>
      <c r="L22" s="98">
        <f t="shared" ref="L22:L35" si="1">SUM($F22,$H22,$J22)</f>
        <v>59912.972999999998</v>
      </c>
      <c r="M22" s="105"/>
    </row>
    <row r="23" spans="2:13">
      <c r="B23" s="384"/>
      <c r="C23" s="157" t="s">
        <v>105</v>
      </c>
      <c r="D23" s="390"/>
      <c r="E23" s="33" t="s">
        <v>1</v>
      </c>
      <c r="F23" s="155">
        <f>VLOOKUP($C23,Grundstückskosten!$E$16:$H$18,IF($E23="Stellplatz ÖR/Parkstreifen",4,3),FALSE)*IF(OR($E23="Tiefgarage",$E23="Oberirdischer Stellplatz, Garage"),IF($D$11&gt;$D$12,$D$12,$D$11),$D$11)*IF($E23="Stellplatz ÖR/Parkstreifen",$D$15,$D$16)*IF($E23="Tiefgarage",$I$11,1)</f>
        <v>46488.75</v>
      </c>
      <c r="G23" s="102">
        <f t="shared" ref="G23:G36" si="2">F23/SUM($H23,$F23,$J23)</f>
        <v>0.76723543205766587</v>
      </c>
      <c r="H23" s="97">
        <f>VLOOKUP($E23,Errichtungskosten!$G$11:$J$15,3,FALSE)*$D$11</f>
        <v>8075.7983333333332</v>
      </c>
      <c r="I23" s="104">
        <f t="shared" ref="I23:I36" si="3">H23/SUM($H23,$F23,$J23)</f>
        <v>0.13328038769563771</v>
      </c>
      <c r="J23" s="138">
        <f>VLOOKUP($E23,LaufendeKosten!$G$11:$J$16,3,FALSE)*$D$11*$G$12</f>
        <v>6028</v>
      </c>
      <c r="K23" s="104">
        <f t="shared" si="0"/>
        <v>9.9484180246696446E-2</v>
      </c>
      <c r="L23" s="151">
        <f t="shared" si="1"/>
        <v>60592.548333333332</v>
      </c>
      <c r="M23" s="105"/>
    </row>
    <row r="24" spans="2:13">
      <c r="B24" s="384"/>
      <c r="C24" s="157" t="s">
        <v>105</v>
      </c>
      <c r="D24" s="390"/>
      <c r="E24" s="33" t="s">
        <v>9</v>
      </c>
      <c r="F24" s="155">
        <f>VLOOKUP($C24,Grundstückskosten!$E$16:$H$18,IF($E24="Stellplatz ÖR/Parkstreifen",4,3),FALSE)*IF(OR($E24="Tiefgarage",$E24="Oberirdischer Stellplatz, Garage"),IF($D$11&gt;$D$12,$D$12,$D$11),$D$11)*IF($E24="Stellplatz ÖR/Parkstreifen",$D$15,$D$16)*IF($E24="Tiefgarage",$I$11,1)</f>
        <v>46488.75</v>
      </c>
      <c r="G24" s="102">
        <f t="shared" si="2"/>
        <v>0.71684280485400853</v>
      </c>
      <c r="H24" s="97">
        <f>VLOOKUP($E24,Errichtungskosten!$G$11:$J$15,3,FALSE)*$D$11</f>
        <v>10995.334285714287</v>
      </c>
      <c r="I24" s="104">
        <f t="shared" si="3"/>
        <v>0.16954480965134308</v>
      </c>
      <c r="J24" s="138">
        <f>VLOOKUP($E24,LaufendeKosten!$G$11:$J$16,3,FALSE)*$D$11*$G$12</f>
        <v>7368</v>
      </c>
      <c r="K24" s="104">
        <f t="shared" si="0"/>
        <v>0.11361238549464839</v>
      </c>
      <c r="L24" s="151">
        <f t="shared" si="1"/>
        <v>64852.084285714285</v>
      </c>
      <c r="M24" s="105"/>
    </row>
    <row r="25" spans="2:13">
      <c r="B25" s="384"/>
      <c r="C25" s="157" t="s">
        <v>105</v>
      </c>
      <c r="D25" s="390"/>
      <c r="E25" s="33" t="s">
        <v>2</v>
      </c>
      <c r="F25" s="155">
        <f>VLOOKUP($C25,Grundstückskosten!$E$16:$H$18,IF($E25="Stellplatz ÖR/Parkstreifen",4,3),FALSE)*IF(OR($E25="Tiefgarage",$E25="Oberirdischer Stellplatz, Garage"),IF($D$11&gt;$D$12,$D$12,$D$11),$D$11)*IF($E25="Stellplatz ÖR/Parkstreifen",$D$15,$D$16)*IF($E25="Tiefgarage",$I$11,1)</f>
        <v>46488.75</v>
      </c>
      <c r="G25" s="102">
        <f t="shared" si="2"/>
        <v>0.62690995692844909</v>
      </c>
      <c r="H25" s="97">
        <f>VLOOKUP($E25,Errichtungskosten!$G$11:$J$15,3,FALSE)*$D$11</f>
        <v>19306.63625</v>
      </c>
      <c r="I25" s="104">
        <f t="shared" si="3"/>
        <v>0.26035379527134483</v>
      </c>
      <c r="J25" s="138">
        <f>VLOOKUP($E25,LaufendeKosten!$G$11:$J$16,3,FALSE)*$D$11*$G$12</f>
        <v>8360</v>
      </c>
      <c r="K25" s="104">
        <f t="shared" si="0"/>
        <v>0.11273624780020616</v>
      </c>
      <c r="L25" s="151">
        <f t="shared" si="1"/>
        <v>74155.386249999996</v>
      </c>
      <c r="M25" s="105"/>
    </row>
    <row r="26" spans="2:13" ht="15.75" thickBot="1">
      <c r="B26" s="385"/>
      <c r="C26" s="158" t="s">
        <v>105</v>
      </c>
      <c r="D26" s="391"/>
      <c r="E26" s="194" t="s">
        <v>121</v>
      </c>
      <c r="F26" s="333">
        <f>VLOOKUP($C26,Grundstückskosten!$E$16:$H$18,IF($E26="Stellplatz ÖR/Parkstreifen",4,3),FALSE)*IF(OR($E26="Tiefgarage",$E26="Oberirdischer Stellplatz, Garage"),IF($D$11&gt;$D$12,$D$12,$D$11),$D$11)*IF($E26="Stellplatz ÖR/Parkstreifen",$D$15,$D$16)*IF($E26="Tiefgarage",$I$11,1)</f>
        <v>129.63541207227001</v>
      </c>
      <c r="G26" s="196">
        <f t="shared" si="2"/>
        <v>1.3069858232985758E-2</v>
      </c>
      <c r="H26" s="195">
        <f>VLOOKUP($E26,Errichtungskosten!$G$11:$J$15,3,FALSE)*$D$11</f>
        <v>8075.7983333333332</v>
      </c>
      <c r="I26" s="196">
        <f t="shared" si="3"/>
        <v>0.81420298395014834</v>
      </c>
      <c r="J26" s="197">
        <f>VLOOKUP($E26,LaufendeKosten!$G$11:$J$16,3,FALSE)*$D$11*$G$12*(1-LaufendeKosten!$C$12)</f>
        <v>1713.2210526315823</v>
      </c>
      <c r="K26" s="196">
        <f t="shared" si="0"/>
        <v>0.17272715781686579</v>
      </c>
      <c r="L26" s="198">
        <f t="shared" si="1"/>
        <v>9918.654798037187</v>
      </c>
      <c r="M26" s="105"/>
    </row>
    <row r="27" spans="2:13">
      <c r="B27" s="383" t="s">
        <v>38</v>
      </c>
      <c r="C27" s="156" t="s">
        <v>106</v>
      </c>
      <c r="D27" s="389" t="s">
        <v>106</v>
      </c>
      <c r="E27" s="152" t="s">
        <v>0</v>
      </c>
      <c r="F27" s="96">
        <f>VLOOKUP($C27,Grundstückskosten!$E$16:$H$18,IF($E27="Stellplatz ÖR/Parkstreifen",4,3),FALSE)*IF(OR($E27="Tiefgarage",$E27="Oberirdischer Stellplatz, Garage"),IF($D$11&gt;$D$12,$D$12,$D$11),$D$11)*IF($E27="Stellplatz ÖR/Parkstreifen",$D$15,$D$16)*IF($E27="Tiefgarage",$I$11,1)</f>
        <v>4616.6624999999995</v>
      </c>
      <c r="G27" s="103">
        <f t="shared" si="2"/>
        <v>9.1269033898249294E-2</v>
      </c>
      <c r="H27" s="96">
        <f>VLOOKUP($E27,Errichtungskosten!$G$11:$J$15,3,FALSE)*$D$11</f>
        <v>36306.347999999998</v>
      </c>
      <c r="I27" s="103">
        <f t="shared" si="3"/>
        <v>0.71775775386085416</v>
      </c>
      <c r="J27" s="137">
        <f>VLOOKUP($E27,LaufendeKosten!$G$11:$J$16,3,FALSE)*$D$11*$G$12</f>
        <v>9660</v>
      </c>
      <c r="K27" s="103">
        <f t="shared" si="0"/>
        <v>0.19097321224089658</v>
      </c>
      <c r="L27" s="153">
        <f t="shared" si="1"/>
        <v>50583.010499999997</v>
      </c>
      <c r="M27" s="105"/>
    </row>
    <row r="28" spans="2:13">
      <c r="B28" s="384"/>
      <c r="C28" s="157" t="s">
        <v>106</v>
      </c>
      <c r="D28" s="390"/>
      <c r="E28" s="33" t="s">
        <v>1</v>
      </c>
      <c r="F28" s="97">
        <f>VLOOKUP($C28,Grundstückskosten!$E$16:$H$18,IF($E28="Stellplatz ÖR/Parkstreifen",4,3),FALSE)*IF(OR($E28="Tiefgarage",$E28="Oberirdischer Stellplatz, Garage"),IF($D$11&gt;$D$12,$D$12,$D$11),$D$11)*IF($E28="Stellplatz ÖR/Parkstreifen",$D$15,$D$16)*IF($E28="Tiefgarage",$I$11,1)</f>
        <v>15388.874999999998</v>
      </c>
      <c r="G28" s="104">
        <f t="shared" si="2"/>
        <v>0.52178637134963002</v>
      </c>
      <c r="H28" s="97">
        <f>VLOOKUP($E28,Errichtungskosten!$G$11:$J$15,3,FALSE)*$D$11</f>
        <v>8075.7983333333332</v>
      </c>
      <c r="I28" s="104">
        <f t="shared" si="3"/>
        <v>0.27382388303897398</v>
      </c>
      <c r="J28" s="138">
        <f>VLOOKUP($E28,LaufendeKosten!$G$11:$J$16,3,FALSE)*$D$11*$G$12</f>
        <v>6028</v>
      </c>
      <c r="K28" s="104">
        <f t="shared" si="0"/>
        <v>0.20438974561139592</v>
      </c>
      <c r="L28" s="151">
        <f t="shared" si="1"/>
        <v>29492.673333333332</v>
      </c>
      <c r="M28" s="105"/>
    </row>
    <row r="29" spans="2:13">
      <c r="B29" s="384"/>
      <c r="C29" s="157" t="s">
        <v>106</v>
      </c>
      <c r="D29" s="390"/>
      <c r="E29" s="33" t="s">
        <v>9</v>
      </c>
      <c r="F29" s="97">
        <f>VLOOKUP($C29,Grundstückskosten!$E$16:$H$18,IF($E29="Stellplatz ÖR/Parkstreifen",4,3),FALSE)*IF(OR($E29="Tiefgarage",$E29="Oberirdischer Stellplatz, Garage"),IF($D$11&gt;$D$12,$D$12,$D$11),$D$11)*IF($E29="Stellplatz ÖR/Parkstreifen",$D$15,$D$16)*IF($E29="Tiefgarage",$I$11,1)</f>
        <v>15388.874999999998</v>
      </c>
      <c r="G29" s="104">
        <f t="shared" si="2"/>
        <v>0.45593682089762883</v>
      </c>
      <c r="H29" s="97">
        <f>VLOOKUP($E29,Errichtungskosten!$G$11:$J$15,3,FALSE)*$D$11</f>
        <v>10995.334285714287</v>
      </c>
      <c r="I29" s="104">
        <f t="shared" si="3"/>
        <v>0.32576635777048502</v>
      </c>
      <c r="J29" s="138">
        <f>VLOOKUP($E29,LaufendeKosten!$G$11:$J$16,3,FALSE)*$D$11*$G$12</f>
        <v>7368</v>
      </c>
      <c r="K29" s="104">
        <f t="shared" si="0"/>
        <v>0.21829682133188616</v>
      </c>
      <c r="L29" s="151">
        <f t="shared" si="1"/>
        <v>33752.209285714285</v>
      </c>
      <c r="M29" s="105"/>
    </row>
    <row r="30" spans="2:13">
      <c r="B30" s="384"/>
      <c r="C30" s="157" t="s">
        <v>106</v>
      </c>
      <c r="D30" s="390"/>
      <c r="E30" s="33" t="s">
        <v>2</v>
      </c>
      <c r="F30" s="97">
        <f>VLOOKUP($C30,Grundstückskosten!$E$16:$H$18,IF($E30="Stellplatz ÖR/Parkstreifen",4,3),FALSE)*IF(OR($E30="Tiefgarage",$E30="Oberirdischer Stellplatz, Garage"),IF($D$11&gt;$D$12,$D$12,$D$11),$D$11)*IF($E30="Stellplatz ÖR/Parkstreifen",$D$15,$D$16)*IF($E30="Tiefgarage",$I$11,1)</f>
        <v>15388.874999999998</v>
      </c>
      <c r="G30" s="104">
        <f t="shared" si="2"/>
        <v>0.35741940005415684</v>
      </c>
      <c r="H30" s="97">
        <f>VLOOKUP($E30,Errichtungskosten!$G$11:$J$15,3,FALSE)*$D$11</f>
        <v>19306.63625</v>
      </c>
      <c r="I30" s="104">
        <f t="shared" si="3"/>
        <v>0.44841265820528381</v>
      </c>
      <c r="J30" s="138">
        <f>VLOOKUP($E30,LaufendeKosten!$G$11:$J$16,3,FALSE)*$D$11*$G$12</f>
        <v>8360</v>
      </c>
      <c r="K30" s="104">
        <f t="shared" si="0"/>
        <v>0.19416794174055943</v>
      </c>
      <c r="L30" s="151">
        <f t="shared" si="1"/>
        <v>43055.511249999996</v>
      </c>
      <c r="M30" s="105"/>
    </row>
    <row r="31" spans="2:13" ht="15.75" thickBot="1">
      <c r="B31" s="385"/>
      <c r="C31" s="158" t="s">
        <v>106</v>
      </c>
      <c r="D31" s="391"/>
      <c r="E31" s="194" t="s">
        <v>121</v>
      </c>
      <c r="F31" s="195">
        <f>VLOOKUP($C31,Grundstückskosten!$E$16:$H$18,IF($E31="Stellplatz ÖR/Parkstreifen",4,3),FALSE)*IF(OR($E31="Tiefgarage",$E31="Oberirdischer Stellplatz, Garage"),IF($D$11&gt;$D$12,$D$12,$D$11),$D$11)*IF($E31="Stellplatz ÖR/Parkstreifen",$D$15,$D$16)*IF($E31="Tiefgarage",$I$11,1)</f>
        <v>211.31632417705836</v>
      </c>
      <c r="G31" s="196">
        <f t="shared" si="2"/>
        <v>2.1130923031188749E-2</v>
      </c>
      <c r="H31" s="195">
        <f>VLOOKUP($E31,Errichtungskosten!$G$11:$J$15,3,FALSE)*$D$11</f>
        <v>8075.7983333333332</v>
      </c>
      <c r="I31" s="196">
        <f t="shared" si="3"/>
        <v>0.80755272296940528</v>
      </c>
      <c r="J31" s="197">
        <f>VLOOKUP($E31,LaufendeKosten!$G$11:$J$16,3,FALSE)*$D$11*$G$12*(1-LaufendeKosten!$C$12)</f>
        <v>1713.2210526315823</v>
      </c>
      <c r="K31" s="196">
        <f t="shared" si="0"/>
        <v>0.17131635399940584</v>
      </c>
      <c r="L31" s="198">
        <f t="shared" si="1"/>
        <v>10000.335710141975</v>
      </c>
      <c r="M31" s="105"/>
    </row>
    <row r="32" spans="2:13">
      <c r="B32" s="383" t="s">
        <v>39</v>
      </c>
      <c r="C32" s="156" t="s">
        <v>107</v>
      </c>
      <c r="D32" s="389" t="s">
        <v>107</v>
      </c>
      <c r="E32" s="152" t="s">
        <v>0</v>
      </c>
      <c r="F32" s="96">
        <f>VLOOKUP($C32,Grundstückskosten!$E$16:$H$18,IF($E32="Stellplatz ÖR/Parkstreifen",4,3),FALSE)*IF(OR($E32="Tiefgarage",$E32="Oberirdischer Stellplatz, Garage"),IF($D$11&gt;$D$12,$D$12,$D$11),$D$11)*IF($E32="Stellplatz ÖR/Parkstreifen",$D$15,$D$16)*IF($E32="Tiefgarage",$I$11,1)</f>
        <v>2577.6417857142883</v>
      </c>
      <c r="G32" s="103">
        <f t="shared" si="2"/>
        <v>5.3099092124332281E-2</v>
      </c>
      <c r="H32" s="96">
        <f>VLOOKUP($E32,Errichtungskosten!$G$11:$J$15,3,FALSE)*$D$11</f>
        <v>36306.347999999998</v>
      </c>
      <c r="I32" s="103">
        <f t="shared" si="3"/>
        <v>0.74790613957084284</v>
      </c>
      <c r="J32" s="137">
        <f>VLOOKUP($E32,LaufendeKosten!$G$11:$J$16,3,FALSE)*$D$11*$G$12</f>
        <v>9660</v>
      </c>
      <c r="K32" s="103">
        <f t="shared" si="0"/>
        <v>0.19899476830482488</v>
      </c>
      <c r="L32" s="153">
        <f t="shared" si="1"/>
        <v>48543.989785714286</v>
      </c>
      <c r="M32" s="105"/>
    </row>
    <row r="33" spans="2:13">
      <c r="B33" s="384"/>
      <c r="C33" s="157" t="s">
        <v>107</v>
      </c>
      <c r="D33" s="390"/>
      <c r="E33" s="33" t="s">
        <v>1</v>
      </c>
      <c r="F33" s="97">
        <f>VLOOKUP($C33,Grundstückskosten!$E$16:$H$18,IF($E33="Stellplatz ÖR/Parkstreifen",4,3),FALSE)*IF(OR($E33="Tiefgarage",$E33="Oberirdischer Stellplatz, Garage"),IF($D$11&gt;$D$12,$D$12,$D$11),$D$11)*IF($E33="Stellplatz ÖR/Parkstreifen",$D$15,$D$16)*IF($E33="Tiefgarage",$I$11,1)</f>
        <v>8592.1392857142946</v>
      </c>
      <c r="G33" s="104">
        <f t="shared" si="2"/>
        <v>0.3785760883702517</v>
      </c>
      <c r="H33" s="97">
        <f>VLOOKUP($E33,Errichtungskosten!$G$11:$J$15,3,FALSE)*$D$11</f>
        <v>8075.7983333333332</v>
      </c>
      <c r="I33" s="104">
        <f t="shared" si="3"/>
        <v>0.35582571951359687</v>
      </c>
      <c r="J33" s="138">
        <f>VLOOKUP($E33,LaufendeKosten!$G$11:$J$16,3,FALSE)*$D$11*$G$12</f>
        <v>6028</v>
      </c>
      <c r="K33" s="104">
        <f t="shared" si="0"/>
        <v>0.26559819211615143</v>
      </c>
      <c r="L33" s="151">
        <f t="shared" si="1"/>
        <v>22695.937619047629</v>
      </c>
      <c r="M33" s="105"/>
    </row>
    <row r="34" spans="2:13">
      <c r="B34" s="384"/>
      <c r="C34" s="157" t="s">
        <v>107</v>
      </c>
      <c r="D34" s="390"/>
      <c r="E34" s="33" t="s">
        <v>9</v>
      </c>
      <c r="F34" s="97">
        <f>VLOOKUP($C34,Grundstückskosten!$E$16:$H$18,IF($E34="Stellplatz ÖR/Parkstreifen",4,3),FALSE)*IF(OR($E34="Tiefgarage",$E34="Oberirdischer Stellplatz, Garage"),IF($D$11&gt;$D$12,$D$12,$D$11),$D$11)*IF($E34="Stellplatz ÖR/Parkstreifen",$D$15,$D$16)*IF($E34="Tiefgarage",$I$11,1)</f>
        <v>8592.1392857142946</v>
      </c>
      <c r="G34" s="104">
        <f t="shared" si="2"/>
        <v>0.31875304520049397</v>
      </c>
      <c r="H34" s="97">
        <f>VLOOKUP($E34,Errichtungskosten!$G$11:$J$15,3,FALSE)*$D$11</f>
        <v>10995.334285714287</v>
      </c>
      <c r="I34" s="104">
        <f t="shared" si="3"/>
        <v>0.40790729410032611</v>
      </c>
      <c r="J34" s="138">
        <f>VLOOKUP($E34,LaufendeKosten!$G$11:$J$16,3,FALSE)*$D$11*$G$12</f>
        <v>7368</v>
      </c>
      <c r="K34" s="104">
        <f t="shared" si="0"/>
        <v>0.27333966069917992</v>
      </c>
      <c r="L34" s="151">
        <f t="shared" si="1"/>
        <v>26955.473571428582</v>
      </c>
      <c r="M34" s="105"/>
    </row>
    <row r="35" spans="2:13">
      <c r="B35" s="384"/>
      <c r="C35" s="157" t="s">
        <v>107</v>
      </c>
      <c r="D35" s="390"/>
      <c r="E35" s="33" t="s">
        <v>2</v>
      </c>
      <c r="F35" s="97">
        <f>VLOOKUP($C35,Grundstückskosten!$E$16:$H$18,IF($E35="Stellplatz ÖR/Parkstreifen",4,3),FALSE)*IF(OR($E35="Tiefgarage",$E35="Oberirdischer Stellplatz, Garage"),IF($D$11&gt;$D$12,$D$12,$D$11),$D$11)*IF($E35="Stellplatz ÖR/Parkstreifen",$D$15,$D$16)*IF($E35="Tiefgarage",$I$11,1)</f>
        <v>8592.1392857142946</v>
      </c>
      <c r="G35" s="104">
        <f t="shared" si="2"/>
        <v>0.23696716612096233</v>
      </c>
      <c r="H35" s="97">
        <f>VLOOKUP($E35,Errichtungskosten!$G$11:$J$15,3,FALSE)*$D$11</f>
        <v>19306.63625</v>
      </c>
      <c r="I35" s="104">
        <f t="shared" si="3"/>
        <v>0.53246796023167642</v>
      </c>
      <c r="J35" s="138">
        <f>VLOOKUP($E35,LaufendeKosten!$G$11:$J$16,3,FALSE)*$D$11*$G$12</f>
        <v>8360</v>
      </c>
      <c r="K35" s="104">
        <f t="shared" si="0"/>
        <v>0.23056487364736125</v>
      </c>
      <c r="L35" s="151">
        <f t="shared" si="1"/>
        <v>36258.775535714296</v>
      </c>
      <c r="M35" s="105"/>
    </row>
    <row r="36" spans="2:13" ht="15.75" thickBot="1">
      <c r="B36" s="385"/>
      <c r="C36" s="158" t="s">
        <v>107</v>
      </c>
      <c r="D36" s="391"/>
      <c r="E36" s="194" t="s">
        <v>121</v>
      </c>
      <c r="F36" s="195">
        <f>VLOOKUP($C36,Grundstückskosten!$E$16:$H$18,IF($E36="Stellplatz ÖR/Parkstreifen",4,3),FALSE)*IF(OR($E36="Tiefgarage",$E36="Oberirdischer Stellplatz, Garage"),IF($D$11&gt;$D$12,$D$12,$D$11),$D$11)*IF($E36="Stellplatz ÖR/Parkstreifen",$D$15,$D$16)*IF($E36="Tiefgarage",$I$11,1)</f>
        <v>158.87275759443807</v>
      </c>
      <c r="G36" s="196">
        <f t="shared" si="2"/>
        <v>1.5970494583347324E-2</v>
      </c>
      <c r="H36" s="195">
        <f>VLOOKUP($E36,Errichtungskosten!$G$11:$J$15,3,FALSE)*$D$11</f>
        <v>8075.7983333333332</v>
      </c>
      <c r="I36" s="196">
        <f t="shared" si="3"/>
        <v>0.81181000123346869</v>
      </c>
      <c r="J36" s="197">
        <f>VLOOKUP($E36,LaufendeKosten!$G$11:$J$16,3,FALSE)*$D$11*$G$12*(1-LaufendeKosten!$C$12)</f>
        <v>1713.2210526315823</v>
      </c>
      <c r="K36" s="196">
        <f t="shared" si="0"/>
        <v>0.17221950418318388</v>
      </c>
      <c r="L36" s="198">
        <f>SUM($F36,$H36,$J36)</f>
        <v>9947.8921435593547</v>
      </c>
      <c r="M36" s="105"/>
    </row>
    <row r="37" spans="2:13">
      <c r="B37" s="99"/>
      <c r="C37" s="99"/>
      <c r="D37" s="99"/>
      <c r="F37" s="92"/>
      <c r="G37" s="92"/>
      <c r="H37" s="92"/>
      <c r="I37" s="92"/>
      <c r="J37" s="139"/>
      <c r="K37" s="92"/>
      <c r="L37" s="100"/>
      <c r="M37" s="105"/>
    </row>
    <row r="38" spans="2:13" ht="15.75" thickBot="1">
      <c r="M38" s="105"/>
    </row>
    <row r="39" spans="2:13" ht="15.75" thickBot="1">
      <c r="B39" s="368" t="str">
        <f>"Minimale Kosten für "&amp;$D$11&amp;" Stp. (Betriebsdauer 20 Jahre) differenziert nach Raum- und Stellplatztyp"</f>
        <v>Minimale Kosten für 1 Stp. (Betriebsdauer 20 Jahre) differenziert nach Raum- und Stellplatztyp</v>
      </c>
      <c r="C39" s="369"/>
      <c r="D39" s="369"/>
      <c r="E39" s="369"/>
      <c r="F39" s="369"/>
      <c r="G39" s="369"/>
      <c r="H39" s="369"/>
      <c r="I39" s="369"/>
      <c r="J39" s="369"/>
      <c r="K39" s="369"/>
      <c r="L39" s="370"/>
      <c r="M39" s="105"/>
    </row>
    <row r="40" spans="2:13" ht="15.75" thickBot="1">
      <c r="B40" s="94"/>
      <c r="C40" s="94"/>
      <c r="D40" s="93"/>
      <c r="E40" s="94"/>
      <c r="F40" s="94"/>
      <c r="G40" s="94"/>
      <c r="H40" s="94"/>
      <c r="I40" s="94"/>
      <c r="J40" s="136"/>
      <c r="K40" s="94"/>
      <c r="L40" s="94"/>
      <c r="M40" s="105"/>
    </row>
    <row r="41" spans="2:13" s="140" customFormat="1" ht="30.75" thickBot="1">
      <c r="F41" s="141" t="s">
        <v>58</v>
      </c>
      <c r="G41" s="144" t="s">
        <v>65</v>
      </c>
      <c r="H41" s="148" t="s">
        <v>5</v>
      </c>
      <c r="I41" s="142" t="s">
        <v>65</v>
      </c>
      <c r="J41" s="149" t="s">
        <v>103</v>
      </c>
      <c r="K41" s="144" t="s">
        <v>65</v>
      </c>
      <c r="L41" s="146" t="s">
        <v>100</v>
      </c>
      <c r="M41" s="147"/>
    </row>
    <row r="42" spans="2:13" ht="15" customHeight="1">
      <c r="B42" s="383" t="s">
        <v>37</v>
      </c>
      <c r="C42" s="156" t="s">
        <v>105</v>
      </c>
      <c r="D42" s="386" t="s">
        <v>105</v>
      </c>
      <c r="E42" s="152" t="s">
        <v>0</v>
      </c>
      <c r="F42" s="154">
        <f>VLOOKUP($C42,Grundstückskosten!$E$16:$H$18,IF($E42="Stellplatz ÖR/Parkstreifen",4,3),FALSE)*IF(OR($E42="Tiefgarage",$E42="Oberirdischer Stellplatz, Garage"),IF($D$11&gt;$D$12,$D$12,$D$11),$D$11)*IF($E42="Stellplatz ÖR/Parkstreifen",$D$15,$D$16)*IF($E42="Tiefgarage",$I$11,1)</f>
        <v>13946.625</v>
      </c>
      <c r="G42" s="101">
        <f>F42/SUM($H42,$F42,$J42)</f>
        <v>0.42401751205664057</v>
      </c>
      <c r="H42" s="96">
        <f>VLOOKUP($E42,Errichtungskosten!$G$11:$J$15,2,FALSE)*$D$11</f>
        <v>16545</v>
      </c>
      <c r="I42" s="101">
        <f>H42/SUM($H42,$F42,$J42)</f>
        <v>0.50301558527436696</v>
      </c>
      <c r="J42" s="137">
        <f>VLOOKUP($E42,LaufendeKosten!$G$11:$J$16,2,FALSE)*$D$11*$G$12</f>
        <v>2400</v>
      </c>
      <c r="K42" s="101">
        <f>J42/SUM($H42,$F42,$J42)</f>
        <v>7.2966902668992487E-2</v>
      </c>
      <c r="L42" s="98">
        <f>SUM($F42,$H42,$J42)</f>
        <v>32891.625</v>
      </c>
      <c r="M42" s="105"/>
    </row>
    <row r="43" spans="2:13">
      <c r="B43" s="384"/>
      <c r="C43" s="157" t="s">
        <v>105</v>
      </c>
      <c r="D43" s="387"/>
      <c r="E43" s="33" t="s">
        <v>1</v>
      </c>
      <c r="F43" s="155">
        <f>VLOOKUP($C43,Grundstückskosten!$E$16:$H$18,IF($E43="Stellplatz ÖR/Parkstreifen",4,3),FALSE)*IF(OR($E43="Tiefgarage",$E43="Oberirdischer Stellplatz, Garage"),IF($D$11&gt;$D$12,$D$12,$D$11),$D$11)*IF($E43="Stellplatz ÖR/Parkstreifen",$D$15,$D$16)*IF($E43="Tiefgarage",$I$11,1)</f>
        <v>46488.75</v>
      </c>
      <c r="G43" s="102">
        <f>F43/SUM($H43,$F43,$J43)</f>
        <v>0.93850781522062798</v>
      </c>
      <c r="H43" s="97">
        <f>VLOOKUP($E43,Errichtungskosten!$G$11:$J$15,2,FALSE)*$D$11</f>
        <v>2206</v>
      </c>
      <c r="I43" s="104">
        <f>H43/SUM($H43,$F43,$J43)</f>
        <v>4.4534392522421126E-2</v>
      </c>
      <c r="J43" s="138">
        <f>VLOOKUP($E43,LaufendeKosten!$G$11:$J$16,2,FALSE)*$D$11*$G$12</f>
        <v>840</v>
      </c>
      <c r="K43" s="104">
        <f>J43/SUM($H43,$F43,$J43)</f>
        <v>1.6957792256950929E-2</v>
      </c>
      <c r="L43" s="151">
        <f>SUM($F43,$H43,$J43)</f>
        <v>49534.75</v>
      </c>
      <c r="M43" s="105"/>
    </row>
    <row r="44" spans="2:13">
      <c r="B44" s="384"/>
      <c r="C44" s="157" t="s">
        <v>105</v>
      </c>
      <c r="D44" s="387"/>
      <c r="E44" s="33" t="s">
        <v>9</v>
      </c>
      <c r="F44" s="155">
        <f>VLOOKUP($C44,Grundstückskosten!$E$16:$H$18,IF($E44="Stellplatz ÖR/Parkstreifen",4,3),FALSE)*IF(OR($E44="Tiefgarage",$E44="Oberirdischer Stellplatz, Garage"),IF($D$11&gt;$D$12,$D$12,$D$11),$D$11)*IF($E44="Stellplatz ÖR/Parkstreifen",$D$15,$D$16)*IF($E44="Tiefgarage",$I$11,1)</f>
        <v>46488.75</v>
      </c>
      <c r="G44" s="102">
        <f>F44/SUM($H44,$F44,$J44)</f>
        <v>0.87973979893554111</v>
      </c>
      <c r="H44" s="97">
        <f>VLOOKUP($E44,Errichtungskosten!$G$11:$J$15,2,FALSE)*$D$11</f>
        <v>5515</v>
      </c>
      <c r="I44" s="104">
        <f>H44/SUM($H44,$F44,$J44)</f>
        <v>0.10436428149024246</v>
      </c>
      <c r="J44" s="138">
        <f>VLOOKUP($E44,LaufendeKosten!$G$11:$J$16,2,FALSE)*$D$11*$G$12</f>
        <v>840</v>
      </c>
      <c r="K44" s="104">
        <f>J44/SUM($H44,$F44,$J44)</f>
        <v>1.589591957421644E-2</v>
      </c>
      <c r="L44" s="151">
        <f>SUM($F44,$H44,$J44)</f>
        <v>52843.75</v>
      </c>
      <c r="M44" s="105"/>
    </row>
    <row r="45" spans="2:13">
      <c r="B45" s="384"/>
      <c r="C45" s="157" t="s">
        <v>105</v>
      </c>
      <c r="D45" s="387"/>
      <c r="E45" s="33" t="s">
        <v>2</v>
      </c>
      <c r="F45" s="155">
        <f>VLOOKUP($C45,Grundstückskosten!$E$16:$H$18,IF($E45="Stellplatz ÖR/Parkstreifen",4,3),FALSE)*IF(OR($E45="Tiefgarage",$E45="Oberirdischer Stellplatz, Garage"),IF($D$11&gt;$D$12,$D$12,$D$11),$D$11)*IF($E45="Stellplatz ÖR/Parkstreifen",$D$15,$D$16)*IF($E45="Tiefgarage",$I$11,1)</f>
        <v>46488.75</v>
      </c>
      <c r="G45" s="102">
        <f>F45/SUM($H45,$F45,$J45)</f>
        <v>0.79789493557370084</v>
      </c>
      <c r="H45" s="97">
        <f>VLOOKUP($E45,Errichtungskosten!$G$11:$J$15,2,FALSE)*$D$11</f>
        <v>9375.5</v>
      </c>
      <c r="I45" s="104">
        <f>H45/SUM($H45,$F45,$J45)</f>
        <v>0.16091342461286295</v>
      </c>
      <c r="J45" s="138">
        <f>VLOOKUP($E45,LaufendeKosten!$G$11:$J$16,2,FALSE)*$D$11*$G$12</f>
        <v>2400</v>
      </c>
      <c r="K45" s="104">
        <f>J45/SUM($H45,$F45,$J45)</f>
        <v>4.1191639813436196E-2</v>
      </c>
      <c r="L45" s="151">
        <f>SUM($F45,$H45,$J45)</f>
        <v>58264.25</v>
      </c>
      <c r="M45" s="105"/>
    </row>
    <row r="46" spans="2:13" ht="15.75" thickBot="1">
      <c r="B46" s="385"/>
      <c r="C46" s="158" t="s">
        <v>105</v>
      </c>
      <c r="D46" s="388"/>
      <c r="E46" s="194" t="s">
        <v>121</v>
      </c>
      <c r="F46" s="195">
        <f>VLOOKUP($C46,Grundstückskosten!$E$16:$H$18,IF($E46="Stellplatz ÖR/Parkstreifen",4,3),FALSE)*IF(OR($E46="Tiefgarage",$E46="Oberirdischer Stellplatz, Garage"),IF($D$11&gt;$D$12,$D$12,$D$11),$D$11)*IF($E46="Stellplatz ÖR/Parkstreifen",$D$15,$D$16)*IF($E46="Tiefgarage",$I$11,1)</f>
        <v>129.63541207227001</v>
      </c>
      <c r="G46" s="196">
        <f t="shared" ref="G46" si="4">F46/SUM($H46,$F46,$J46)</f>
        <v>5.0356125405681171E-2</v>
      </c>
      <c r="H46" s="195">
        <f>VLOOKUP($E46,Errichtungskosten!$G$11:$J$15,2,FALSE)*$D$11</f>
        <v>2206</v>
      </c>
      <c r="I46" s="196">
        <f t="shared" ref="I46" si="5">H46/SUM($H46,$F46,$J46)</f>
        <v>0.85690793024211565</v>
      </c>
      <c r="J46" s="197">
        <f>VLOOKUP($E46,LaufendeKosten!$G$11:$J$16,2,FALSE)*$D$11*$G$12*(1-LaufendeKosten!$C$12)</f>
        <v>238.73684210526363</v>
      </c>
      <c r="K46" s="196">
        <f t="shared" ref="K46" si="6">J46/SUM($H46,$F46,$J46)</f>
        <v>9.2735944352203184E-2</v>
      </c>
      <c r="L46" s="198">
        <f t="shared" ref="L46" si="7">SUM($F46,$H46,$J46)</f>
        <v>2574.3722541775337</v>
      </c>
      <c r="M46" s="105"/>
    </row>
    <row r="47" spans="2:13" ht="15" customHeight="1">
      <c r="B47" s="383" t="s">
        <v>38</v>
      </c>
      <c r="C47" s="156" t="s">
        <v>106</v>
      </c>
      <c r="D47" s="386" t="s">
        <v>106</v>
      </c>
      <c r="E47" s="152" t="s">
        <v>0</v>
      </c>
      <c r="F47" s="96">
        <f>VLOOKUP($C47,Grundstückskosten!$E$16:$H$18,IF($E47="Stellplatz ÖR/Parkstreifen",4,3),FALSE)*IF(OR($E47="Tiefgarage",$E47="Oberirdischer Stellplatz, Garage"),IF($D$11&gt;$D$12,$D$12,$D$11),$D$11)*IF($E47="Stellplatz ÖR/Parkstreifen",$D$15,$D$16)*IF($E47="Tiefgarage",$I$11,1)</f>
        <v>4616.6624999999995</v>
      </c>
      <c r="G47" s="103">
        <f t="shared" ref="G47:G56" si="8">F47/SUM($H47,$F47,$J47)</f>
        <v>0.19593959042576048</v>
      </c>
      <c r="H47" s="96">
        <f>VLOOKUP($E47,Errichtungskosten!$G$11:$J$15,2,FALSE)*$D$11</f>
        <v>16545</v>
      </c>
      <c r="I47" s="103">
        <f t="shared" ref="I47:I56" si="9">H47/SUM($H47,$F47,$J47)</f>
        <v>0.70220002514678248</v>
      </c>
      <c r="J47" s="137">
        <f>VLOOKUP($E47,LaufendeKosten!$G$11:$J$16,2,FALSE)*$D$11*$G$12</f>
        <v>2400</v>
      </c>
      <c r="K47" s="103">
        <f t="shared" ref="K47:K56" si="10">J47/SUM($H47,$F47,$J47)</f>
        <v>0.10186038442745711</v>
      </c>
      <c r="L47" s="153">
        <f t="shared" ref="L47:L56" si="11">SUM($F47,$H47,$J47)</f>
        <v>23561.662499999999</v>
      </c>
      <c r="M47" s="105"/>
    </row>
    <row r="48" spans="2:13">
      <c r="B48" s="384"/>
      <c r="C48" s="157" t="s">
        <v>106</v>
      </c>
      <c r="D48" s="387"/>
      <c r="E48" s="33" t="s">
        <v>1</v>
      </c>
      <c r="F48" s="97">
        <f>VLOOKUP($C48,Grundstückskosten!$E$16:$H$18,IF($E48="Stellplatz ÖR/Parkstreifen",4,3),FALSE)*IF(OR($E48="Tiefgarage",$E48="Oberirdischer Stellplatz, Garage"),IF($D$11&gt;$D$12,$D$12,$D$11),$D$11)*IF($E48="Stellplatz ÖR/Parkstreifen",$D$15,$D$16)*IF($E48="Tiefgarage",$I$11,1)</f>
        <v>15388.874999999998</v>
      </c>
      <c r="G48" s="104">
        <f t="shared" si="8"/>
        <v>0.83476969602451867</v>
      </c>
      <c r="H48" s="97">
        <f>VLOOKUP($E48,Errichtungskosten!$G$11:$J$15,2,FALSE)*$D$11</f>
        <v>2206</v>
      </c>
      <c r="I48" s="104">
        <f t="shared" si="9"/>
        <v>0.11966449460601171</v>
      </c>
      <c r="J48" s="138">
        <f>VLOOKUP($E48,LaufendeKosten!$G$11:$J$16,2,FALSE)*$D$11*$G$12</f>
        <v>840</v>
      </c>
      <c r="K48" s="104">
        <f t="shared" si="10"/>
        <v>4.5565809369469551E-2</v>
      </c>
      <c r="L48" s="151">
        <f t="shared" si="11"/>
        <v>18434.875</v>
      </c>
      <c r="M48" s="105"/>
    </row>
    <row r="49" spans="2:13">
      <c r="B49" s="384"/>
      <c r="C49" s="157" t="s">
        <v>106</v>
      </c>
      <c r="D49" s="387"/>
      <c r="E49" s="33" t="s">
        <v>9</v>
      </c>
      <c r="F49" s="97">
        <f>VLOOKUP($C49,Grundstückskosten!$E$16:$H$18,IF($E49="Stellplatz ÖR/Parkstreifen",4,3),FALSE)*IF(OR($E49="Tiefgarage",$E49="Oberirdischer Stellplatz, Garage"),IF($D$11&gt;$D$12,$D$12,$D$11),$D$11)*IF($E49="Stellplatz ÖR/Parkstreifen",$D$15,$D$16)*IF($E49="Tiefgarage",$I$11,1)</f>
        <v>15388.874999999998</v>
      </c>
      <c r="G49" s="104">
        <f t="shared" si="8"/>
        <v>0.70773378710096513</v>
      </c>
      <c r="H49" s="97">
        <f>VLOOKUP($E49,Errichtungskosten!$G$11:$J$15,2,FALSE)*$D$11</f>
        <v>5515</v>
      </c>
      <c r="I49" s="104">
        <f t="shared" si="9"/>
        <v>0.25363464423889487</v>
      </c>
      <c r="J49" s="138">
        <f>VLOOKUP($E49,LaufendeKosten!$G$11:$J$16,2,FALSE)*$D$11*$G$12</f>
        <v>840</v>
      </c>
      <c r="K49" s="104">
        <f t="shared" si="10"/>
        <v>3.8631568660139927E-2</v>
      </c>
      <c r="L49" s="151">
        <f t="shared" si="11"/>
        <v>21743.875</v>
      </c>
      <c r="M49" s="105"/>
    </row>
    <row r="50" spans="2:13">
      <c r="B50" s="384"/>
      <c r="C50" s="157" t="s">
        <v>106</v>
      </c>
      <c r="D50" s="387"/>
      <c r="E50" s="33" t="s">
        <v>2</v>
      </c>
      <c r="F50" s="97">
        <f>VLOOKUP($C50,Grundstückskosten!$E$16:$H$18,IF($E50="Stellplatz ÖR/Parkstreifen",4,3),FALSE)*IF(OR($E50="Tiefgarage",$E50="Oberirdischer Stellplatz, Garage"),IF($D$11&gt;$D$12,$D$12,$D$11),$D$11)*IF($E50="Stellplatz ÖR/Parkstreifen",$D$15,$D$16)*IF($E50="Tiefgarage",$I$11,1)</f>
        <v>15388.874999999998</v>
      </c>
      <c r="G50" s="104">
        <f t="shared" si="8"/>
        <v>0.56650944481512999</v>
      </c>
      <c r="H50" s="97">
        <f>VLOOKUP($E50,Errichtungskosten!$G$11:$J$15,2,FALSE)*$D$11</f>
        <v>9375.5</v>
      </c>
      <c r="I50" s="104">
        <f t="shared" si="9"/>
        <v>0.34513954397993696</v>
      </c>
      <c r="J50" s="138">
        <f>VLOOKUP($E50,LaufendeKosten!$G$11:$J$16,2,FALSE)*$D$11*$G$12</f>
        <v>2400</v>
      </c>
      <c r="K50" s="104">
        <f t="shared" si="10"/>
        <v>8.8351011204932925E-2</v>
      </c>
      <c r="L50" s="151">
        <f t="shared" si="11"/>
        <v>27164.375</v>
      </c>
      <c r="M50" s="105"/>
    </row>
    <row r="51" spans="2:13" ht="15.75" thickBot="1">
      <c r="B51" s="385"/>
      <c r="C51" s="158" t="s">
        <v>106</v>
      </c>
      <c r="D51" s="388"/>
      <c r="E51" s="194" t="s">
        <v>121</v>
      </c>
      <c r="F51" s="195">
        <f>VLOOKUP($C51,Grundstückskosten!$E$16:$H$18,IF($E51="Stellplatz ÖR/Parkstreifen",4,3),FALSE)*IF(OR($E51="Tiefgarage",$E51="Oberirdischer Stellplatz, Garage"),IF($D$11&gt;$D$12,$D$12,$D$11),$D$11)*IF($E51="Stellplatz ÖR/Parkstreifen",$D$15,$D$16)*IF($E51="Tiefgarage",$I$11,1)</f>
        <v>211.31632417705836</v>
      </c>
      <c r="G51" s="196">
        <f t="shared" si="8"/>
        <v>7.9560276450654721E-2</v>
      </c>
      <c r="H51" s="195">
        <f>VLOOKUP($E51,Errichtungskosten!$G$11:$J$15,2,FALSE)*$D$11</f>
        <v>2206</v>
      </c>
      <c r="I51" s="196">
        <f t="shared" si="9"/>
        <v>0.83055566357044663</v>
      </c>
      <c r="J51" s="197">
        <f>VLOOKUP($E51,LaufendeKosten!$G$11:$J$16,2,FALSE)*$D$11*$G$12*(1-LaufendeKosten!$C$12)</f>
        <v>238.73684210526363</v>
      </c>
      <c r="K51" s="196">
        <f t="shared" si="10"/>
        <v>8.9884059978898534E-2</v>
      </c>
      <c r="L51" s="198">
        <f t="shared" si="11"/>
        <v>2656.0531662823223</v>
      </c>
      <c r="M51" s="105"/>
    </row>
    <row r="52" spans="2:13" ht="15" customHeight="1">
      <c r="B52" s="383" t="s">
        <v>39</v>
      </c>
      <c r="C52" s="156" t="s">
        <v>107</v>
      </c>
      <c r="D52" s="386" t="s">
        <v>107</v>
      </c>
      <c r="E52" s="152" t="s">
        <v>0</v>
      </c>
      <c r="F52" s="96">
        <f>VLOOKUP($C52,Grundstückskosten!$E$16:$H$18,IF($E52="Stellplatz ÖR/Parkstreifen",4,3),FALSE)*IF(OR($E52="Tiefgarage",$E52="Oberirdischer Stellplatz, Garage"),IF($D$11&gt;$D$12,$D$12,$D$11),$D$11)*IF($E52="Stellplatz ÖR/Parkstreifen",$D$15,$D$16)*IF($E52="Tiefgarage",$I$11,1)</f>
        <v>2577.6417857142883</v>
      </c>
      <c r="G52" s="103">
        <f t="shared" si="8"/>
        <v>0.11976419118889044</v>
      </c>
      <c r="H52" s="96">
        <f>VLOOKUP($E52,Errichtungskosten!$G$11:$J$15,2,FALSE)*$D$11</f>
        <v>16545</v>
      </c>
      <c r="I52" s="103">
        <f t="shared" si="9"/>
        <v>0.76872533421904499</v>
      </c>
      <c r="J52" s="137">
        <f>VLOOKUP($E52,LaufendeKosten!$G$11:$J$16,2,FALSE)*$D$11*$G$12</f>
        <v>2400</v>
      </c>
      <c r="K52" s="103">
        <f t="shared" si="10"/>
        <v>0.11151047459206455</v>
      </c>
      <c r="L52" s="153">
        <f t="shared" si="11"/>
        <v>21522.641785714288</v>
      </c>
      <c r="M52" s="105"/>
    </row>
    <row r="53" spans="2:13">
      <c r="B53" s="384"/>
      <c r="C53" s="157" t="s">
        <v>107</v>
      </c>
      <c r="D53" s="387"/>
      <c r="E53" s="33" t="s">
        <v>1</v>
      </c>
      <c r="F53" s="97">
        <f>VLOOKUP($C53,Grundstückskosten!$E$16:$H$18,IF($E53="Stellplatz ÖR/Parkstreifen",4,3),FALSE)*IF(OR($E53="Tiefgarage",$E53="Oberirdischer Stellplatz, Garage"),IF($D$11&gt;$D$12,$D$12,$D$11),$D$11)*IF($E53="Stellplatz ÖR/Parkstreifen",$D$15,$D$16)*IF($E53="Tiefgarage",$I$11,1)</f>
        <v>8592.1392857142946</v>
      </c>
      <c r="G53" s="104">
        <f t="shared" si="8"/>
        <v>0.73827431299615598</v>
      </c>
      <c r="H53" s="97">
        <f>VLOOKUP($E53,Errichtungskosten!$G$11:$J$15,2,FALSE)*$D$11</f>
        <v>2206</v>
      </c>
      <c r="I53" s="104">
        <f t="shared" si="9"/>
        <v>0.18954920076509515</v>
      </c>
      <c r="J53" s="138">
        <f>VLOOKUP($E53,LaufendeKosten!$G$11:$J$16,2,FALSE)*$D$11*$G$12</f>
        <v>840</v>
      </c>
      <c r="K53" s="104">
        <f t="shared" si="10"/>
        <v>7.2176486238748838E-2</v>
      </c>
      <c r="L53" s="151">
        <f t="shared" si="11"/>
        <v>11638.139285714295</v>
      </c>
      <c r="M53" s="105"/>
    </row>
    <row r="54" spans="2:13">
      <c r="B54" s="384"/>
      <c r="C54" s="157" t="s">
        <v>107</v>
      </c>
      <c r="D54" s="387"/>
      <c r="E54" s="33" t="s">
        <v>9</v>
      </c>
      <c r="F54" s="97">
        <f>VLOOKUP($C54,Grundstückskosten!$E$16:$H$18,IF($E54="Stellplatz ÖR/Parkstreifen",4,3),FALSE)*IF(OR($E54="Tiefgarage",$E54="Oberirdischer Stellplatz, Garage"),IF($D$11&gt;$D$12,$D$12,$D$11),$D$11)*IF($E54="Stellplatz ÖR/Parkstreifen",$D$15,$D$16)*IF($E54="Tiefgarage",$I$11,1)</f>
        <v>8592.1392857142946</v>
      </c>
      <c r="G54" s="104">
        <f t="shared" si="8"/>
        <v>0.57483503173923178</v>
      </c>
      <c r="H54" s="97">
        <f>VLOOKUP($E54,Errichtungskosten!$G$11:$J$15,2,FALSE)*$D$11</f>
        <v>5515</v>
      </c>
      <c r="I54" s="104">
        <f t="shared" si="9"/>
        <v>0.36896692367555262</v>
      </c>
      <c r="J54" s="138">
        <f>VLOOKUP($E54,LaufendeKosten!$G$11:$J$16,2,FALSE)*$D$11*$G$12</f>
        <v>840</v>
      </c>
      <c r="K54" s="104">
        <f t="shared" si="10"/>
        <v>5.6198044585215629E-2</v>
      </c>
      <c r="L54" s="151">
        <f t="shared" si="11"/>
        <v>14947.139285714295</v>
      </c>
      <c r="M54" s="105"/>
    </row>
    <row r="55" spans="2:13">
      <c r="B55" s="384"/>
      <c r="C55" s="157" t="s">
        <v>107</v>
      </c>
      <c r="D55" s="387"/>
      <c r="E55" s="33" t="s">
        <v>2</v>
      </c>
      <c r="F55" s="97">
        <f>VLOOKUP($C55,Grundstückskosten!$E$16:$H$18,IF($E55="Stellplatz ÖR/Parkstreifen",4,3),FALSE)*IF(OR($E55="Tiefgarage",$E55="Oberirdischer Stellplatz, Garage"),IF($D$11&gt;$D$12,$D$12,$D$11),$D$11)*IF($E55="Stellplatz ÖR/Parkstreifen",$D$15,$D$16)*IF($E55="Tiefgarage",$I$11,1)</f>
        <v>8592.1392857142946</v>
      </c>
      <c r="G55" s="104">
        <f t="shared" si="8"/>
        <v>0.42185248693699889</v>
      </c>
      <c r="H55" s="97">
        <f>VLOOKUP($E55,Errichtungskosten!$G$11:$J$15,2,FALSE)*$D$11</f>
        <v>9375.5</v>
      </c>
      <c r="I55" s="104">
        <f t="shared" si="9"/>
        <v>0.46031353307478812</v>
      </c>
      <c r="J55" s="138">
        <f>VLOOKUP($E55,LaufendeKosten!$G$11:$J$16,2,FALSE)*$D$11*$G$12</f>
        <v>2400</v>
      </c>
      <c r="K55" s="104">
        <f t="shared" si="10"/>
        <v>0.11783397998821306</v>
      </c>
      <c r="L55" s="151">
        <f t="shared" si="11"/>
        <v>20367.639285714293</v>
      </c>
      <c r="M55" s="105"/>
    </row>
    <row r="56" spans="2:13" ht="15.75" thickBot="1">
      <c r="B56" s="385"/>
      <c r="C56" s="158" t="s">
        <v>107</v>
      </c>
      <c r="D56" s="388"/>
      <c r="E56" s="194" t="s">
        <v>121</v>
      </c>
      <c r="F56" s="195">
        <f>VLOOKUP($C56,Grundstückskosten!$E$16:$H$18,IF($E56="Stellplatz ÖR/Parkstreifen",4,3),FALSE)*IF(OR($E56="Tiefgarage",$E56="Oberirdischer Stellplatz, Garage"),IF($D$11&gt;$D$12,$D$12,$D$11),$D$11)*IF($E56="Stellplatz ÖR/Parkstreifen",$D$15,$D$16)*IF($E56="Tiefgarage",$I$11,1)</f>
        <v>158.87275759443807</v>
      </c>
      <c r="G56" s="196">
        <f t="shared" si="8"/>
        <v>6.1020191972238201E-2</v>
      </c>
      <c r="H56" s="195">
        <f>VLOOKUP($E56,Errichtungskosten!$G$11:$J$15,2,FALSE)*$D$11</f>
        <v>2206</v>
      </c>
      <c r="I56" s="196">
        <f t="shared" si="9"/>
        <v>0.84728524593488908</v>
      </c>
      <c r="J56" s="197">
        <f>VLOOKUP($E56,LaufendeKosten!$G$11:$J$16,2,FALSE)*$D$11*$G$12*(1-LaufendeKosten!$C$12)</f>
        <v>238.73684210526363</v>
      </c>
      <c r="K56" s="196">
        <f t="shared" si="10"/>
        <v>9.1694562092872661E-2</v>
      </c>
      <c r="L56" s="198">
        <f t="shared" si="11"/>
        <v>2603.6095996997019</v>
      </c>
      <c r="M56" s="105"/>
    </row>
    <row r="57" spans="2:13">
      <c r="B57" s="99"/>
      <c r="C57" s="99"/>
      <c r="D57" s="99"/>
      <c r="F57" s="92"/>
      <c r="G57" s="92"/>
      <c r="H57" s="92"/>
      <c r="I57" s="92"/>
      <c r="J57" s="139"/>
      <c r="K57" s="92"/>
      <c r="L57" s="100"/>
      <c r="M57" s="105"/>
    </row>
    <row r="58" spans="2:13" ht="15.75" thickBot="1">
      <c r="M58" s="105"/>
    </row>
    <row r="59" spans="2:13" ht="15.75" thickBot="1">
      <c r="B59" s="368" t="str">
        <f>"Maximale Kosten für "&amp;$D$11&amp;" Stp. (Betriebsdauer 20 Jahre) differenziert nach Raum- und Stellplatztyp"</f>
        <v>Maximale Kosten für 1 Stp. (Betriebsdauer 20 Jahre) differenziert nach Raum- und Stellplatztyp</v>
      </c>
      <c r="C59" s="369"/>
      <c r="D59" s="369"/>
      <c r="E59" s="369"/>
      <c r="F59" s="369"/>
      <c r="G59" s="369"/>
      <c r="H59" s="369"/>
      <c r="I59" s="369"/>
      <c r="J59" s="369"/>
      <c r="K59" s="369"/>
      <c r="L59" s="370"/>
      <c r="M59" s="105"/>
    </row>
    <row r="60" spans="2:13" ht="15.75" thickBot="1">
      <c r="B60" s="94"/>
      <c r="C60" s="94"/>
      <c r="D60" s="93"/>
      <c r="E60" s="94"/>
      <c r="F60" s="94"/>
      <c r="G60" s="94"/>
      <c r="H60" s="94"/>
      <c r="I60" s="94"/>
      <c r="J60" s="136"/>
      <c r="K60" s="94"/>
      <c r="L60" s="94"/>
      <c r="M60" s="105"/>
    </row>
    <row r="61" spans="2:13" s="140" customFormat="1" ht="30.75" thickBot="1">
      <c r="F61" s="141" t="s">
        <v>58</v>
      </c>
      <c r="G61" s="142" t="s">
        <v>65</v>
      </c>
      <c r="H61" s="143" t="s">
        <v>5</v>
      </c>
      <c r="I61" s="144" t="s">
        <v>65</v>
      </c>
      <c r="J61" s="145" t="s">
        <v>120</v>
      </c>
      <c r="K61" s="144" t="s">
        <v>65</v>
      </c>
      <c r="L61" s="146" t="s">
        <v>100</v>
      </c>
      <c r="M61" s="147"/>
    </row>
    <row r="62" spans="2:13" ht="15.75" customHeight="1">
      <c r="B62" s="383" t="s">
        <v>37</v>
      </c>
      <c r="C62" s="156" t="s">
        <v>105</v>
      </c>
      <c r="D62" s="386" t="s">
        <v>105</v>
      </c>
      <c r="E62" s="152" t="s">
        <v>0</v>
      </c>
      <c r="F62" s="154">
        <f>VLOOKUP($C62,Grundstückskosten!$E$16:$H$18,IF($E62="Stellplatz ÖR/Parkstreifen",4,3),FALSE)*IF(OR($E62="Tiefgarage",$E62="Oberirdischer Stellplatz, Garage"),IF($D$11&gt;$D$12,$D$12,$D$11),$D$11)*IF($E62="Stellplatz ÖR/Parkstreifen",$D$15,$D$16)*IF($E62="Tiefgarage",$I$11,1)</f>
        <v>13946.625</v>
      </c>
      <c r="G62" s="101">
        <f t="shared" ref="G62:G76" si="12">F62/SUM($H62,$F62,$J62)</f>
        <v>0.13668870141507042</v>
      </c>
      <c r="H62" s="96">
        <f>VLOOKUP($E62,Errichtungskosten!$G$11:$J$15,4,FALSE)*$D$11</f>
        <v>68165.399999999994</v>
      </c>
      <c r="I62" s="101">
        <f t="shared" ref="I62:I76" si="13">H62/SUM($H62,$F62,$J62)</f>
        <v>0.66807847830129807</v>
      </c>
      <c r="J62" s="137">
        <f>VLOOKUP($E62,LaufendeKosten!$G$11:$J$16,4,FALSE)*$D$11*$G$12</f>
        <v>19920</v>
      </c>
      <c r="K62" s="101">
        <f t="shared" ref="K62:K76" si="14">J62/SUM($H62,$F62,$J62)</f>
        <v>0.19523282028363154</v>
      </c>
      <c r="L62" s="98">
        <f t="shared" ref="L62:L76" si="15">SUM($F62,$H62,$J62)</f>
        <v>102032.02499999999</v>
      </c>
      <c r="M62" s="105"/>
    </row>
    <row r="63" spans="2:13">
      <c r="B63" s="384"/>
      <c r="C63" s="157" t="s">
        <v>105</v>
      </c>
      <c r="D63" s="387"/>
      <c r="E63" s="33" t="s">
        <v>1</v>
      </c>
      <c r="F63" s="155">
        <f>VLOOKUP($C63,Grundstückskosten!$E$16:$H$18,IF($E63="Stellplatz ÖR/Parkstreifen",4,3),FALSE)*IF(OR($E63="Tiefgarage",$E63="Oberirdischer Stellplatz, Garage"),IF($D$11&gt;$D$12,$D$12,$D$11),$D$11)*IF($E63="Stellplatz ÖR/Parkstreifen",$D$15,$D$16)*IF($E63="Tiefgarage",$I$11,1)</f>
        <v>46488.75</v>
      </c>
      <c r="G63" s="102">
        <f t="shared" si="12"/>
        <v>0.60160913093548518</v>
      </c>
      <c r="H63" s="97">
        <f>VLOOKUP($E63,Errichtungskosten!$G$11:$J$15,4,FALSE)*$D$11</f>
        <v>15905.26</v>
      </c>
      <c r="I63" s="104">
        <f t="shared" si="13"/>
        <v>0.20582935970321714</v>
      </c>
      <c r="J63" s="138">
        <f>VLOOKUP($E63,LaufendeKosten!$G$11:$J$16,4,FALSE)*$D$11*$G$12</f>
        <v>14880</v>
      </c>
      <c r="K63" s="104">
        <f t="shared" si="14"/>
        <v>0.19256150936129751</v>
      </c>
      <c r="L63" s="151">
        <f t="shared" si="15"/>
        <v>77274.010000000009</v>
      </c>
      <c r="M63" s="105"/>
    </row>
    <row r="64" spans="2:13">
      <c r="B64" s="384"/>
      <c r="C64" s="157" t="s">
        <v>105</v>
      </c>
      <c r="D64" s="387"/>
      <c r="E64" s="33" t="s">
        <v>9</v>
      </c>
      <c r="F64" s="155">
        <f>VLOOKUP($C64,Grundstückskosten!$E$16:$H$18,IF($E64="Stellplatz ÖR/Parkstreifen",4,3),FALSE)*IF(OR($E64="Tiefgarage",$E64="Oberirdischer Stellplatz, Garage"),IF($D$11&gt;$D$12,$D$12,$D$11),$D$11)*IF($E64="Stellplatz ÖR/Parkstreifen",$D$15,$D$16)*IF($E64="Tiefgarage",$I$11,1)</f>
        <v>46488.75</v>
      </c>
      <c r="G64" s="102">
        <f t="shared" si="12"/>
        <v>0.5681945264859225</v>
      </c>
      <c r="H64" s="97">
        <f>VLOOKUP($E64,Errichtungskosten!$G$11:$J$15,4,FALSE)*$D$11</f>
        <v>20449.62</v>
      </c>
      <c r="I64" s="104">
        <f t="shared" si="13"/>
        <v>0.24993922513978217</v>
      </c>
      <c r="J64" s="138">
        <f>VLOOKUP($E64,LaufendeKosten!$G$11:$J$16,4,FALSE)*$D$11*$G$12</f>
        <v>14880</v>
      </c>
      <c r="K64" s="104">
        <f t="shared" si="14"/>
        <v>0.18186624837429541</v>
      </c>
      <c r="L64" s="151">
        <f t="shared" si="15"/>
        <v>81818.37</v>
      </c>
      <c r="M64" s="105"/>
    </row>
    <row r="65" spans="2:13">
      <c r="B65" s="384"/>
      <c r="C65" s="157" t="s">
        <v>105</v>
      </c>
      <c r="D65" s="387"/>
      <c r="E65" s="33" t="s">
        <v>2</v>
      </c>
      <c r="F65" s="155">
        <f>VLOOKUP($C65,Grundstückskosten!$E$16:$H$18,IF($E65="Stellplatz ÖR/Parkstreifen",4,3),FALSE)*IF(OR($E65="Tiefgarage",$E65="Oberirdischer Stellplatz, Garage"),IF($D$11&gt;$D$12,$D$12,$D$11),$D$11)*IF($E65="Stellplatz ÖR/Parkstreifen",$D$15,$D$16)*IF($E65="Tiefgarage",$I$11,1)</f>
        <v>46488.75</v>
      </c>
      <c r="G65" s="102">
        <f t="shared" si="12"/>
        <v>0.47331597964432026</v>
      </c>
      <c r="H65" s="97">
        <f>VLOOKUP($E65,Errichtungskosten!$G$11:$J$15,4,FALSE)*$D$11</f>
        <v>31810.52</v>
      </c>
      <c r="I65" s="104">
        <f t="shared" si="13"/>
        <v>0.3238724946744157</v>
      </c>
      <c r="J65" s="138">
        <f>VLOOKUP($E65,LaufendeKosten!$G$11:$J$16,4,FALSE)*$D$11*$G$12</f>
        <v>19920</v>
      </c>
      <c r="K65" s="104">
        <f t="shared" si="14"/>
        <v>0.20281152568126395</v>
      </c>
      <c r="L65" s="151">
        <f t="shared" si="15"/>
        <v>98219.27</v>
      </c>
      <c r="M65" s="105"/>
    </row>
    <row r="66" spans="2:13" ht="15.75" thickBot="1">
      <c r="B66" s="385"/>
      <c r="C66" s="158" t="s">
        <v>105</v>
      </c>
      <c r="D66" s="388"/>
      <c r="E66" s="194" t="s">
        <v>121</v>
      </c>
      <c r="F66" s="195">
        <f>VLOOKUP($C66,Grundstückskosten!$E$16:$H$18,IF($E66="Stellplatz ÖR/Parkstreifen",4,3),FALSE)*IF(OR($E66="Tiefgarage",$E66="Oberirdischer Stellplatz, Garage"),IF($D$11&gt;$D$12,$D$12,$D$11),$D$11)*IF($E66="Stellplatz ÖR/Parkstreifen",$D$15,$D$16)*IF($E66="Tiefgarage",$I$11,1)</f>
        <v>129.63541207227001</v>
      </c>
      <c r="G66" s="196">
        <f t="shared" si="12"/>
        <v>6.397342304323826E-3</v>
      </c>
      <c r="H66" s="195">
        <f>VLOOKUP($E66,Errichtungskosten!$G$11:$J$15,4,FALSE)*$D$11</f>
        <v>15905.26</v>
      </c>
      <c r="I66" s="196">
        <f t="shared" si="13"/>
        <v>0.78490430224840524</v>
      </c>
      <c r="J66" s="197">
        <f>VLOOKUP($E66,LaufendeKosten!$G$11:$J$16,4,FALSE)*$D$11*$G$12*(1-LaufendeKosten!$C$12)</f>
        <v>4229.0526315789557</v>
      </c>
      <c r="K66" s="196">
        <f t="shared" si="14"/>
        <v>0.20869835544727103</v>
      </c>
      <c r="L66" s="198">
        <f t="shared" si="15"/>
        <v>20263.948043651224</v>
      </c>
      <c r="M66" s="105"/>
    </row>
    <row r="67" spans="2:13" ht="15" customHeight="1">
      <c r="B67" s="383" t="s">
        <v>38</v>
      </c>
      <c r="C67" s="156" t="s">
        <v>106</v>
      </c>
      <c r="D67" s="386" t="s">
        <v>106</v>
      </c>
      <c r="E67" s="152" t="s">
        <v>0</v>
      </c>
      <c r="F67" s="96">
        <f>VLOOKUP($C67,Grundstückskosten!$E$16:$H$18,IF($E67="Stellplatz ÖR/Parkstreifen",4,3),FALSE)*IF(OR($E67="Tiefgarage",$E67="Oberirdischer Stellplatz, Garage"),IF($D$11&gt;$D$12,$D$12,$D$11),$D$11)*IF($E67="Stellplatz ÖR/Parkstreifen",$D$15,$D$16)*IF($E67="Tiefgarage",$I$11,1)</f>
        <v>4616.6624999999995</v>
      </c>
      <c r="G67" s="103">
        <f t="shared" si="12"/>
        <v>4.9801076432360925E-2</v>
      </c>
      <c r="H67" s="96">
        <f>VLOOKUP($E67,Errichtungskosten!$G$11:$J$15,4,FALSE)*$D$11</f>
        <v>68165.399999999994</v>
      </c>
      <c r="I67" s="103">
        <f t="shared" si="13"/>
        <v>0.73531697312559785</v>
      </c>
      <c r="J67" s="137">
        <f>VLOOKUP($E67,LaufendeKosten!$G$11:$J$16,4,FALSE)*$D$11*$G$12</f>
        <v>19920</v>
      </c>
      <c r="K67" s="103">
        <f t="shared" si="14"/>
        <v>0.21488195044204114</v>
      </c>
      <c r="L67" s="153">
        <f t="shared" si="15"/>
        <v>92702.0625</v>
      </c>
      <c r="M67" s="105"/>
    </row>
    <row r="68" spans="2:13">
      <c r="B68" s="384"/>
      <c r="C68" s="157" t="s">
        <v>106</v>
      </c>
      <c r="D68" s="387"/>
      <c r="E68" s="33" t="s">
        <v>1</v>
      </c>
      <c r="F68" s="97">
        <f>VLOOKUP($C68,Grundstückskosten!$E$16:$H$18,IF($E68="Stellplatz ÖR/Parkstreifen",4,3),FALSE)*IF(OR($E68="Tiefgarage",$E68="Oberirdischer Stellplatz, Garage"),IF($D$11&gt;$D$12,$D$12,$D$11),$D$11)*IF($E68="Stellplatz ÖR/Parkstreifen",$D$15,$D$16)*IF($E68="Tiefgarage",$I$11,1)</f>
        <v>15388.874999999998</v>
      </c>
      <c r="G68" s="104">
        <f t="shared" si="12"/>
        <v>0.33327911827693146</v>
      </c>
      <c r="H68" s="97">
        <f>VLOOKUP($E68,Errichtungskosten!$G$11:$J$15,4,FALSE)*$D$11</f>
        <v>15905.26</v>
      </c>
      <c r="I68" s="104">
        <f t="shared" si="13"/>
        <v>0.34446254380293212</v>
      </c>
      <c r="J68" s="138">
        <f>VLOOKUP($E68,LaufendeKosten!$G$11:$J$16,4,FALSE)*$D$11*$G$12</f>
        <v>14880</v>
      </c>
      <c r="K68" s="104">
        <f t="shared" si="14"/>
        <v>0.32225833792013647</v>
      </c>
      <c r="L68" s="151">
        <f t="shared" si="15"/>
        <v>46174.134999999995</v>
      </c>
      <c r="M68" s="105"/>
    </row>
    <row r="69" spans="2:13">
      <c r="B69" s="384"/>
      <c r="C69" s="157" t="s">
        <v>106</v>
      </c>
      <c r="D69" s="387"/>
      <c r="E69" s="33" t="s">
        <v>9</v>
      </c>
      <c r="F69" s="97">
        <f>VLOOKUP($C69,Grundstückskosten!$E$16:$H$18,IF($E69="Stellplatz ÖR/Parkstreifen",4,3),FALSE)*IF(OR($E69="Tiefgarage",$E69="Oberirdischer Stellplatz, Garage"),IF($D$11&gt;$D$12,$D$12,$D$11),$D$11)*IF($E69="Stellplatz ÖR/Parkstreifen",$D$15,$D$16)*IF($E69="Tiefgarage",$I$11,1)</f>
        <v>15388.874999999998</v>
      </c>
      <c r="G69" s="104">
        <f t="shared" si="12"/>
        <v>0.30341742198777782</v>
      </c>
      <c r="H69" s="97">
        <f>VLOOKUP($E69,Errichtungskosten!$G$11:$J$15,4,FALSE)*$D$11</f>
        <v>20449.62</v>
      </c>
      <c r="I69" s="104">
        <f t="shared" si="13"/>
        <v>0.40319847818828219</v>
      </c>
      <c r="J69" s="138">
        <f>VLOOKUP($E69,LaufendeKosten!$G$11:$J$16,4,FALSE)*$D$11*$G$12</f>
        <v>14880</v>
      </c>
      <c r="K69" s="104">
        <f t="shared" si="14"/>
        <v>0.29338409982393998</v>
      </c>
      <c r="L69" s="151">
        <f t="shared" si="15"/>
        <v>50718.494999999995</v>
      </c>
      <c r="M69" s="105"/>
    </row>
    <row r="70" spans="2:13">
      <c r="B70" s="384"/>
      <c r="C70" s="157" t="s">
        <v>106</v>
      </c>
      <c r="D70" s="387"/>
      <c r="E70" s="33" t="s">
        <v>2</v>
      </c>
      <c r="F70" s="97">
        <f>VLOOKUP($C70,Grundstückskosten!$E$16:$H$18,IF($E70="Stellplatz ÖR/Parkstreifen",4,3),FALSE)*IF(OR($E70="Tiefgarage",$E70="Oberirdischer Stellplatz, Garage"),IF($D$11&gt;$D$12,$D$12,$D$11),$D$11)*IF($E70="Stellplatz ÖR/Parkstreifen",$D$15,$D$16)*IF($E70="Tiefgarage",$I$11,1)</f>
        <v>15388.874999999998</v>
      </c>
      <c r="G70" s="104">
        <f t="shared" si="12"/>
        <v>0.22927612801039104</v>
      </c>
      <c r="H70" s="97">
        <f>VLOOKUP($E70,Errichtungskosten!$G$11:$J$15,4,FALSE)*$D$11</f>
        <v>31810.52</v>
      </c>
      <c r="I70" s="104">
        <f t="shared" si="13"/>
        <v>0.47393931366634051</v>
      </c>
      <c r="J70" s="138">
        <f>VLOOKUP($E70,LaufendeKosten!$G$11:$J$16,4,FALSE)*$D$11*$G$12</f>
        <v>19920</v>
      </c>
      <c r="K70" s="104">
        <f t="shared" si="14"/>
        <v>0.29678455832326861</v>
      </c>
      <c r="L70" s="151">
        <f t="shared" si="15"/>
        <v>67119.39499999999</v>
      </c>
      <c r="M70" s="105"/>
    </row>
    <row r="71" spans="2:13" ht="15.75" thickBot="1">
      <c r="B71" s="385"/>
      <c r="C71" s="158" t="s">
        <v>106</v>
      </c>
      <c r="D71" s="388"/>
      <c r="E71" s="194" t="s">
        <v>121</v>
      </c>
      <c r="F71" s="195">
        <f>VLOOKUP($C71,Grundstückskosten!$E$16:$H$18,IF($E71="Stellplatz ÖR/Parkstreifen",4,3),FALSE)*IF(OR($E71="Tiefgarage",$E71="Oberirdischer Stellplatz, Garage"),IF($D$11&gt;$D$12,$D$12,$D$11),$D$11)*IF($E71="Stellplatz ÖR/Parkstreifen",$D$15,$D$16)*IF($E71="Tiefgarage",$I$11,1)</f>
        <v>211.31632417705836</v>
      </c>
      <c r="G71" s="196">
        <f t="shared" si="12"/>
        <v>1.0386325467577865E-2</v>
      </c>
      <c r="H71" s="195">
        <f>VLOOKUP($E71,Errichtungskosten!$G$11:$J$15,4,FALSE)*$D$11</f>
        <v>15905.26</v>
      </c>
      <c r="I71" s="196">
        <f t="shared" si="13"/>
        <v>0.78175317335177374</v>
      </c>
      <c r="J71" s="197">
        <f>VLOOKUP($E71,LaufendeKosten!$G$11:$J$16,4,FALSE)*$D$11*$G$12*(1-LaufendeKosten!$C$12)</f>
        <v>4229.0526315789557</v>
      </c>
      <c r="K71" s="196">
        <f t="shared" si="14"/>
        <v>0.2078605011806483</v>
      </c>
      <c r="L71" s="198">
        <f t="shared" si="15"/>
        <v>20345.628955756016</v>
      </c>
      <c r="M71" s="105"/>
    </row>
    <row r="72" spans="2:13" ht="15" customHeight="1">
      <c r="B72" s="383" t="s">
        <v>39</v>
      </c>
      <c r="C72" s="156" t="s">
        <v>107</v>
      </c>
      <c r="D72" s="386" t="s">
        <v>107</v>
      </c>
      <c r="E72" s="152" t="s">
        <v>0</v>
      </c>
      <c r="F72" s="96">
        <f>VLOOKUP($C72,Grundstückskosten!$E$16:$H$18,IF($E72="Stellplatz ÖR/Parkstreifen",4,3),FALSE)*IF(OR($E72="Tiefgarage",$E72="Oberirdischer Stellplatz, Garage"),IF($D$11&gt;$D$12,$D$12,$D$11),$D$11)*IF($E72="Stellplatz ÖR/Parkstreifen",$D$15,$D$16)*IF($E72="Tiefgarage",$I$11,1)</f>
        <v>2577.6417857142883</v>
      </c>
      <c r="G72" s="103">
        <f t="shared" si="12"/>
        <v>2.8431009316967848E-2</v>
      </c>
      <c r="H72" s="96">
        <f>VLOOKUP($E72,Errichtungskosten!$G$11:$J$15,4,FALSE)*$D$11</f>
        <v>68165.399999999994</v>
      </c>
      <c r="I72" s="103">
        <f t="shared" si="13"/>
        <v>0.75185432407078989</v>
      </c>
      <c r="J72" s="137">
        <f>VLOOKUP($E72,LaufendeKosten!$G$11:$J$16,4,FALSE)*$D$11*$G$12</f>
        <v>19920</v>
      </c>
      <c r="K72" s="103">
        <f t="shared" si="14"/>
        <v>0.2197146666122422</v>
      </c>
      <c r="L72" s="153">
        <f t="shared" si="15"/>
        <v>90663.041785714289</v>
      </c>
      <c r="M72" s="105"/>
    </row>
    <row r="73" spans="2:13">
      <c r="B73" s="384"/>
      <c r="C73" s="157" t="s">
        <v>107</v>
      </c>
      <c r="D73" s="387"/>
      <c r="E73" s="33" t="s">
        <v>1</v>
      </c>
      <c r="F73" s="97">
        <f>VLOOKUP($C73,Grundstückskosten!$E$16:$H$18,IF($E73="Stellplatz ÖR/Parkstreifen",4,3),FALSE)*IF(OR($E73="Tiefgarage",$E73="Oberirdischer Stellplatz, Garage"),IF($D$11&gt;$D$12,$D$12,$D$11),$D$11)*IF($E73="Stellplatz ÖR/Parkstreifen",$D$15,$D$16)*IF($E73="Tiefgarage",$I$11,1)</f>
        <v>8592.1392857142946</v>
      </c>
      <c r="G73" s="104">
        <f t="shared" si="12"/>
        <v>0.21819976538753874</v>
      </c>
      <c r="H73" s="97">
        <f>VLOOKUP($E73,Errichtungskosten!$G$11:$J$15,4,FALSE)*$D$11</f>
        <v>15905.26</v>
      </c>
      <c r="I73" s="104">
        <f t="shared" si="13"/>
        <v>0.40391849864422763</v>
      </c>
      <c r="J73" s="138">
        <f>VLOOKUP($E73,LaufendeKosten!$G$11:$J$16,4,FALSE)*$D$11*$G$12</f>
        <v>14880</v>
      </c>
      <c r="K73" s="104">
        <f t="shared" si="14"/>
        <v>0.3778817359682336</v>
      </c>
      <c r="L73" s="151">
        <f t="shared" si="15"/>
        <v>39377.399285714295</v>
      </c>
      <c r="M73" s="105"/>
    </row>
    <row r="74" spans="2:13">
      <c r="B74" s="384"/>
      <c r="C74" s="157" t="s">
        <v>107</v>
      </c>
      <c r="D74" s="387"/>
      <c r="E74" s="33" t="s">
        <v>9</v>
      </c>
      <c r="F74" s="97">
        <f>VLOOKUP($C74,Grundstückskosten!$E$16:$H$18,IF($E74="Stellplatz ÖR/Parkstreifen",4,3),FALSE)*IF(OR($E74="Tiefgarage",$E74="Oberirdischer Stellplatz, Garage"),IF($D$11&gt;$D$12,$D$12,$D$11),$D$11)*IF($E74="Stellplatz ÖR/Parkstreifen",$D$15,$D$16)*IF($E74="Tiefgarage",$I$11,1)</f>
        <v>8592.1392857142946</v>
      </c>
      <c r="G74" s="104">
        <f t="shared" si="12"/>
        <v>0.19562375062942702</v>
      </c>
      <c r="H74" s="97">
        <f>VLOOKUP($E74,Errichtungskosten!$G$11:$J$15,4,FALSE)*$D$11</f>
        <v>20449.62</v>
      </c>
      <c r="I74" s="104">
        <f t="shared" si="13"/>
        <v>0.46559200570664094</v>
      </c>
      <c r="J74" s="138">
        <f>VLOOKUP($E74,LaufendeKosten!$G$11:$J$16,4,FALSE)*$D$11*$G$12</f>
        <v>14880</v>
      </c>
      <c r="K74" s="104">
        <f t="shared" si="14"/>
        <v>0.33878424366393201</v>
      </c>
      <c r="L74" s="151">
        <f t="shared" si="15"/>
        <v>43921.759285714295</v>
      </c>
      <c r="M74" s="105"/>
    </row>
    <row r="75" spans="2:13">
      <c r="B75" s="384"/>
      <c r="C75" s="157" t="s">
        <v>107</v>
      </c>
      <c r="D75" s="387"/>
      <c r="E75" s="33" t="s">
        <v>2</v>
      </c>
      <c r="F75" s="97">
        <f>VLOOKUP($C75,Grundstückskosten!$E$16:$H$18,IF($E75="Stellplatz ÖR/Parkstreifen",4,3),FALSE)*IF(OR($E75="Tiefgarage",$E75="Oberirdischer Stellplatz, Garage"),IF($D$11&gt;$D$12,$D$12,$D$11),$D$11)*IF($E75="Stellplatz ÖR/Parkstreifen",$D$15,$D$16)*IF($E75="Tiefgarage",$I$11,1)</f>
        <v>8592.1392857142946</v>
      </c>
      <c r="G75" s="104">
        <f t="shared" si="12"/>
        <v>0.14243634792389032</v>
      </c>
      <c r="H75" s="97">
        <f>VLOOKUP($E75,Errichtungskosten!$G$11:$J$15,4,FALSE)*$D$11</f>
        <v>31810.52</v>
      </c>
      <c r="I75" s="104">
        <f t="shared" si="13"/>
        <v>0.52733948364795347</v>
      </c>
      <c r="J75" s="138">
        <f>VLOOKUP($E75,LaufendeKosten!$G$11:$J$16,4,FALSE)*$D$11*$G$12</f>
        <v>19920</v>
      </c>
      <c r="K75" s="104">
        <f t="shared" si="14"/>
        <v>0.33022416842815622</v>
      </c>
      <c r="L75" s="151">
        <f t="shared" si="15"/>
        <v>60322.659285714297</v>
      </c>
      <c r="M75" s="105"/>
    </row>
    <row r="76" spans="2:13" ht="15.75" thickBot="1">
      <c r="B76" s="385"/>
      <c r="C76" s="158" t="s">
        <v>107</v>
      </c>
      <c r="D76" s="388"/>
      <c r="E76" s="194" t="s">
        <v>121</v>
      </c>
      <c r="F76" s="195">
        <f>VLOOKUP($C76,Grundstückskosten!$E$16:$H$18,IF($E76="Stellplatz ÖR/Parkstreifen",4,3),FALSE)*IF(OR($E76="Tiefgarage",$E76="Oberirdischer Stellplatz, Garage"),IF($D$11&gt;$D$12,$D$12,$D$11),$D$11)*IF($E76="Stellplatz ÖR/Parkstreifen",$D$15,$D$16)*IF($E76="Tiefgarage",$I$11,1)</f>
        <v>158.87275759443807</v>
      </c>
      <c r="G76" s="196">
        <f t="shared" si="12"/>
        <v>7.8288723306691021E-3</v>
      </c>
      <c r="H76" s="195">
        <f>VLOOKUP($E76,Errichtungskosten!$G$11:$J$15,4,FALSE)*$D$11</f>
        <v>15905.26</v>
      </c>
      <c r="I76" s="196">
        <f t="shared" si="13"/>
        <v>0.78377345374697105</v>
      </c>
      <c r="J76" s="197">
        <f>VLOOKUP($E76,LaufendeKosten!$G$11:$J$16,4,FALSE)*$D$11*$G$12*(1-LaufendeKosten!$C$12)</f>
        <v>4229.0526315789557</v>
      </c>
      <c r="K76" s="196">
        <f t="shared" si="14"/>
        <v>0.20839767392235994</v>
      </c>
      <c r="L76" s="198">
        <f t="shared" si="15"/>
        <v>20293.185389173392</v>
      </c>
    </row>
  </sheetData>
  <sheetProtection sheet="1" objects="1" scenarios="1"/>
  <mergeCells count="21">
    <mergeCell ref="B32:B36"/>
    <mergeCell ref="D32:D36"/>
    <mergeCell ref="B39:L39"/>
    <mergeCell ref="B59:L59"/>
    <mergeCell ref="B19:L19"/>
    <mergeCell ref="B22:B26"/>
    <mergeCell ref="D22:D26"/>
    <mergeCell ref="B27:B31"/>
    <mergeCell ref="D27:D31"/>
    <mergeCell ref="B42:B46"/>
    <mergeCell ref="D42:D46"/>
    <mergeCell ref="B47:B51"/>
    <mergeCell ref="D47:D51"/>
    <mergeCell ref="B52:B56"/>
    <mergeCell ref="D52:D56"/>
    <mergeCell ref="B62:B66"/>
    <mergeCell ref="D62:D66"/>
    <mergeCell ref="B67:B71"/>
    <mergeCell ref="D67:D71"/>
    <mergeCell ref="B72:B76"/>
    <mergeCell ref="D72:D76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CA29-7868-4B71-A841-648FC5FADEEF}">
  <sheetPr>
    <tabColor theme="7" tint="0.79998168889431442"/>
  </sheetPr>
  <dimension ref="A1:AA68"/>
  <sheetViews>
    <sheetView topLeftCell="A13" zoomScale="55" zoomScaleNormal="55" workbookViewId="0">
      <selection activeCell="L38" sqref="L38"/>
    </sheetView>
  </sheetViews>
  <sheetFormatPr baseColWidth="10" defaultRowHeight="15"/>
  <cols>
    <col min="1" max="1" width="4.42578125" customWidth="1"/>
    <col min="2" max="2" width="32.42578125" bestFit="1" customWidth="1"/>
    <col min="3" max="4" width="19.85546875" customWidth="1"/>
    <col min="5" max="7" width="17" customWidth="1"/>
    <col min="8" max="8" width="16" customWidth="1"/>
    <col min="9" max="9" width="14.85546875" customWidth="1"/>
    <col min="13" max="13" width="1.140625" customWidth="1"/>
    <col min="14" max="14" width="3.42578125" customWidth="1"/>
    <col min="15" max="15" width="29.140625" customWidth="1"/>
    <col min="16" max="16" width="16" bestFit="1" customWidth="1"/>
    <col min="17" max="17" width="17" bestFit="1" customWidth="1"/>
    <col min="18" max="18" width="16.5703125" bestFit="1" customWidth="1"/>
    <col min="19" max="19" width="13.140625" bestFit="1" customWidth="1"/>
    <col min="20" max="20" width="15.85546875" bestFit="1" customWidth="1"/>
    <col min="21" max="21" width="14.85546875" bestFit="1" customWidth="1"/>
  </cols>
  <sheetData>
    <row r="1" spans="13:22">
      <c r="M1" s="179"/>
    </row>
    <row r="2" spans="13:22">
      <c r="M2" s="179"/>
      <c r="O2" s="94"/>
      <c r="P2" s="94"/>
      <c r="Q2" s="94"/>
      <c r="R2" s="94"/>
      <c r="S2" s="94"/>
      <c r="T2" s="94"/>
      <c r="U2" s="94"/>
      <c r="V2" s="94"/>
    </row>
    <row r="3" spans="13:22">
      <c r="M3" s="179"/>
      <c r="O3" s="94"/>
      <c r="P3" s="94"/>
      <c r="Q3" s="94"/>
      <c r="R3" s="94"/>
      <c r="S3" s="94"/>
      <c r="T3" s="94"/>
      <c r="U3" s="136"/>
      <c r="V3" s="136"/>
    </row>
    <row r="4" spans="13:22">
      <c r="M4" s="180"/>
      <c r="N4" s="177"/>
      <c r="O4" s="140"/>
      <c r="P4" s="337"/>
      <c r="Q4" s="140"/>
      <c r="R4" s="337"/>
      <c r="S4" s="337"/>
      <c r="T4" s="337"/>
      <c r="U4" s="337"/>
    </row>
    <row r="5" spans="13:22">
      <c r="M5" s="181"/>
      <c r="N5" s="168"/>
      <c r="O5" s="393"/>
      <c r="P5" s="178"/>
      <c r="S5" s="168"/>
    </row>
    <row r="6" spans="13:22">
      <c r="M6" s="181"/>
      <c r="N6" s="168"/>
      <c r="O6" s="393"/>
      <c r="P6" s="178"/>
      <c r="Q6" s="178"/>
      <c r="R6" s="178"/>
      <c r="S6" s="168"/>
      <c r="T6" s="168"/>
      <c r="U6" s="168"/>
    </row>
    <row r="7" spans="13:22">
      <c r="M7" s="181"/>
      <c r="N7" s="168"/>
      <c r="O7" s="393"/>
      <c r="P7" s="178"/>
      <c r="Q7" s="178"/>
      <c r="R7" s="178"/>
      <c r="S7" s="168"/>
      <c r="T7" s="168"/>
      <c r="U7" s="168"/>
    </row>
    <row r="8" spans="13:22">
      <c r="M8" s="181"/>
      <c r="N8" s="168"/>
      <c r="O8" s="393"/>
      <c r="P8" s="178"/>
      <c r="Q8" s="178"/>
      <c r="R8" s="178"/>
      <c r="S8" s="168"/>
      <c r="T8" s="168"/>
      <c r="U8" s="168"/>
    </row>
    <row r="9" spans="13:22">
      <c r="M9" s="181"/>
      <c r="N9" s="168"/>
      <c r="O9" s="393"/>
      <c r="Q9" s="178"/>
      <c r="R9" s="178"/>
      <c r="T9" s="168"/>
      <c r="U9" s="168"/>
    </row>
    <row r="10" spans="13:22">
      <c r="M10" s="181"/>
      <c r="N10" s="168"/>
      <c r="O10" s="393"/>
      <c r="P10" s="178"/>
      <c r="Q10" s="178"/>
      <c r="R10" s="178"/>
      <c r="S10" s="168"/>
      <c r="T10" s="168"/>
      <c r="U10" s="168"/>
    </row>
    <row r="11" spans="13:22">
      <c r="M11" s="181"/>
      <c r="N11" s="168"/>
      <c r="O11" s="392"/>
      <c r="P11" s="178"/>
      <c r="Q11" s="178"/>
      <c r="R11" s="178"/>
      <c r="S11" s="168"/>
      <c r="T11" s="178"/>
      <c r="U11" s="168"/>
    </row>
    <row r="12" spans="13:22">
      <c r="M12" s="181"/>
      <c r="N12" s="168"/>
      <c r="O12" s="392"/>
      <c r="Q12" s="178"/>
      <c r="R12" s="178"/>
      <c r="T12" s="168"/>
      <c r="U12" s="168"/>
    </row>
    <row r="13" spans="13:22">
      <c r="M13" s="181"/>
      <c r="N13" s="168"/>
      <c r="O13" s="392"/>
      <c r="P13" s="178"/>
      <c r="Q13" s="178"/>
      <c r="R13" s="178"/>
      <c r="S13" s="168"/>
      <c r="T13" s="178"/>
      <c r="U13" s="168"/>
    </row>
    <row r="14" spans="13:22">
      <c r="M14" s="181"/>
      <c r="N14" s="168"/>
      <c r="O14" s="393"/>
      <c r="P14" s="178"/>
      <c r="Q14" s="178"/>
      <c r="R14" s="178"/>
      <c r="S14" s="168"/>
      <c r="T14" s="178"/>
      <c r="U14" s="168"/>
    </row>
    <row r="15" spans="13:22">
      <c r="M15" s="181"/>
      <c r="N15" s="168"/>
      <c r="O15" s="393"/>
      <c r="Q15" s="178"/>
      <c r="R15" s="178"/>
      <c r="T15" s="168"/>
      <c r="U15" s="168"/>
    </row>
    <row r="16" spans="13:22">
      <c r="M16" s="181"/>
      <c r="N16" s="168"/>
      <c r="O16" s="393"/>
      <c r="P16" s="178"/>
      <c r="Q16" s="178"/>
      <c r="R16" s="178"/>
      <c r="S16" s="168"/>
      <c r="T16" s="178"/>
      <c r="U16" s="168"/>
    </row>
    <row r="17" spans="12:21">
      <c r="M17" s="181"/>
      <c r="N17" s="168"/>
      <c r="O17" s="393"/>
      <c r="P17" s="178"/>
      <c r="Q17" s="178"/>
      <c r="R17" s="178"/>
      <c r="S17" s="168"/>
      <c r="T17" s="178"/>
      <c r="U17" s="168"/>
    </row>
    <row r="18" spans="12:21">
      <c r="M18" s="181"/>
      <c r="N18" s="168"/>
      <c r="O18" s="393"/>
      <c r="Q18" s="178"/>
      <c r="R18" s="178"/>
      <c r="T18" s="168"/>
      <c r="U18" s="168"/>
    </row>
    <row r="19" spans="12:21">
      <c r="M19" s="181"/>
      <c r="N19" s="168"/>
      <c r="O19" s="393"/>
      <c r="Q19" s="178"/>
      <c r="R19" s="178"/>
      <c r="T19" s="178"/>
      <c r="U19" s="168"/>
    </row>
    <row r="20" spans="12:21">
      <c r="M20" s="179"/>
    </row>
    <row r="21" spans="12:21">
      <c r="M21" s="179"/>
    </row>
    <row r="22" spans="12:21">
      <c r="M22" s="179"/>
    </row>
    <row r="23" spans="12:21">
      <c r="L23" s="392"/>
      <c r="M23" s="179"/>
      <c r="N23" s="178"/>
      <c r="O23" s="178"/>
      <c r="P23" s="178"/>
      <c r="Q23" s="178"/>
      <c r="R23" s="178"/>
      <c r="S23" s="168"/>
      <c r="T23" s="168"/>
    </row>
    <row r="24" spans="12:21">
      <c r="L24" s="392"/>
      <c r="M24" s="179"/>
      <c r="N24" s="178"/>
      <c r="O24" s="178"/>
      <c r="P24" s="178"/>
      <c r="Q24" s="178"/>
      <c r="R24" s="178"/>
      <c r="S24" s="168"/>
      <c r="T24" s="168"/>
    </row>
    <row r="25" spans="12:21">
      <c r="L25" s="392"/>
      <c r="M25" s="179"/>
      <c r="N25" s="178"/>
      <c r="O25" s="178"/>
      <c r="P25" s="178"/>
      <c r="Q25" s="178"/>
      <c r="R25" s="178"/>
      <c r="S25" s="168"/>
      <c r="T25" s="168"/>
    </row>
    <row r="26" spans="12:21">
      <c r="L26" s="392"/>
      <c r="M26" s="179"/>
      <c r="N26" s="178"/>
      <c r="O26" s="178"/>
      <c r="P26" s="178"/>
      <c r="Q26" s="178"/>
      <c r="R26" s="178"/>
      <c r="S26" s="168"/>
      <c r="T26" s="168"/>
    </row>
    <row r="27" spans="12:21">
      <c r="L27" s="392"/>
      <c r="M27" s="179"/>
      <c r="N27" s="178"/>
      <c r="O27" s="178"/>
      <c r="P27" s="178"/>
      <c r="Q27" s="178"/>
      <c r="R27" s="178"/>
      <c r="S27" s="168"/>
      <c r="T27" s="168"/>
    </row>
    <row r="28" spans="12:21">
      <c r="L28" s="392"/>
      <c r="M28" s="179"/>
      <c r="N28" s="178"/>
      <c r="O28" s="178"/>
      <c r="P28" s="178"/>
      <c r="Q28" s="178"/>
      <c r="R28" s="178"/>
      <c r="S28" s="168"/>
      <c r="T28" s="168"/>
    </row>
    <row r="29" spans="12:21">
      <c r="L29" s="392"/>
      <c r="M29" s="179"/>
      <c r="N29" s="178"/>
      <c r="O29" s="178"/>
      <c r="P29" s="178"/>
      <c r="Q29" s="178"/>
      <c r="R29" s="178"/>
      <c r="S29" s="168"/>
      <c r="T29" s="168"/>
    </row>
    <row r="30" spans="12:21">
      <c r="L30" s="392"/>
      <c r="M30" s="179"/>
      <c r="N30" s="178"/>
      <c r="O30" s="178"/>
      <c r="P30" s="178"/>
      <c r="Q30" s="178"/>
      <c r="R30" s="178"/>
      <c r="S30" s="168"/>
      <c r="T30" s="168"/>
    </row>
    <row r="31" spans="12:21">
      <c r="L31" s="392"/>
      <c r="M31" s="179"/>
      <c r="N31" s="178"/>
      <c r="O31" s="178"/>
      <c r="P31" s="178"/>
      <c r="Q31" s="178"/>
      <c r="R31" s="178"/>
      <c r="S31" s="168"/>
      <c r="T31" s="168"/>
    </row>
    <row r="32" spans="12:21">
      <c r="L32" s="392"/>
      <c r="M32" s="179"/>
      <c r="N32" s="178"/>
      <c r="O32" s="178"/>
      <c r="P32" s="178"/>
      <c r="Q32" s="178"/>
      <c r="R32" s="178"/>
      <c r="S32" s="168"/>
      <c r="T32" s="168"/>
    </row>
    <row r="33" spans="3:13">
      <c r="M33" s="179"/>
    </row>
    <row r="34" spans="3:13">
      <c r="M34" s="179"/>
    </row>
    <row r="35" spans="3:13">
      <c r="M35" s="179"/>
    </row>
    <row r="36" spans="3:13">
      <c r="M36" s="179"/>
    </row>
    <row r="37" spans="3:13">
      <c r="M37" s="179"/>
    </row>
    <row r="38" spans="3:13">
      <c r="M38" s="179"/>
    </row>
    <row r="39" spans="3:13">
      <c r="M39" s="179"/>
    </row>
    <row r="40" spans="3:13">
      <c r="M40" s="179"/>
    </row>
    <row r="41" spans="3:13">
      <c r="M41" s="179"/>
    </row>
    <row r="42" spans="3:13">
      <c r="M42" s="179"/>
    </row>
    <row r="43" spans="3:13">
      <c r="C43" s="168"/>
      <c r="D43" s="168"/>
      <c r="M43" s="179"/>
    </row>
    <row r="44" spans="3:13">
      <c r="C44" s="168"/>
      <c r="D44" s="168"/>
      <c r="M44" s="179"/>
    </row>
    <row r="45" spans="3:13">
      <c r="C45" s="168"/>
      <c r="D45" s="168"/>
      <c r="M45" s="179"/>
    </row>
    <row r="46" spans="3:13">
      <c r="C46" s="168"/>
      <c r="D46" s="168"/>
      <c r="M46" s="179"/>
    </row>
    <row r="47" spans="3:13">
      <c r="C47" s="168"/>
      <c r="D47" s="168"/>
      <c r="M47" s="179"/>
    </row>
    <row r="48" spans="3:13">
      <c r="C48" s="168"/>
      <c r="D48" s="168"/>
      <c r="M48" s="179"/>
    </row>
    <row r="49" spans="3:13">
      <c r="C49" s="168"/>
      <c r="D49" s="168"/>
      <c r="M49" s="179"/>
    </row>
    <row r="50" spans="3:13">
      <c r="M50" s="179"/>
    </row>
    <row r="51" spans="3:13">
      <c r="M51" s="179"/>
    </row>
    <row r="52" spans="3:13">
      <c r="M52" s="179"/>
    </row>
    <row r="53" spans="3:13">
      <c r="M53" s="179"/>
    </row>
    <row r="54" spans="3:13">
      <c r="M54" s="179"/>
    </row>
    <row r="55" spans="3:13">
      <c r="M55" s="179"/>
    </row>
    <row r="56" spans="3:13">
      <c r="M56" s="179"/>
    </row>
    <row r="57" spans="3:13">
      <c r="M57" s="179"/>
    </row>
    <row r="58" spans="3:13">
      <c r="M58" s="179"/>
    </row>
    <row r="59" spans="3:13">
      <c r="M59" s="179"/>
    </row>
    <row r="60" spans="3:13">
      <c r="M60" s="179"/>
    </row>
    <row r="61" spans="3:13">
      <c r="M61" s="179"/>
    </row>
    <row r="62" spans="3:13">
      <c r="M62" s="179"/>
    </row>
    <row r="63" spans="3:13">
      <c r="M63" s="179"/>
    </row>
    <row r="64" spans="3:13">
      <c r="M64" s="179"/>
    </row>
    <row r="65" spans="1:27">
      <c r="M65" s="179"/>
    </row>
    <row r="66" spans="1:27">
      <c r="M66" s="179"/>
    </row>
    <row r="67" spans="1:27">
      <c r="M67" s="179"/>
    </row>
    <row r="68" spans="1:27" ht="8.25" customHeight="1">
      <c r="A68" s="179"/>
      <c r="B68" s="179"/>
      <c r="C68" s="179"/>
      <c r="D68" s="179"/>
      <c r="E68" s="179"/>
      <c r="F68" s="179"/>
      <c r="G68" s="179"/>
      <c r="H68" s="179"/>
      <c r="I68" s="179"/>
      <c r="J68" s="179"/>
      <c r="K68" s="179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</row>
  </sheetData>
  <mergeCells count="7">
    <mergeCell ref="L28:L32"/>
    <mergeCell ref="L23:L27"/>
    <mergeCell ref="O5:O7"/>
    <mergeCell ref="O8:O10"/>
    <mergeCell ref="O11:O13"/>
    <mergeCell ref="O14:O16"/>
    <mergeCell ref="O17:O19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4DC8-D91C-47C8-9751-F186753A5450}">
  <sheetPr>
    <tabColor theme="7" tint="0.79998168889431442"/>
  </sheetPr>
  <dimension ref="B1:P91"/>
  <sheetViews>
    <sheetView topLeftCell="F18" zoomScale="85" zoomScaleNormal="85" workbookViewId="0">
      <selection activeCell="B44" sqref="B44:L44"/>
    </sheetView>
  </sheetViews>
  <sheetFormatPr baseColWidth="10" defaultRowHeight="15"/>
  <cols>
    <col min="1" max="1" width="3.28515625" customWidth="1"/>
    <col min="2" max="2" width="25.5703125" customWidth="1"/>
    <col min="3" max="3" width="21.28515625" customWidth="1"/>
    <col min="4" max="4" width="0.42578125" customWidth="1"/>
    <col min="5" max="5" width="32.42578125" bestFit="1" customWidth="1"/>
    <col min="6" max="6" width="20.42578125" customWidth="1"/>
    <col min="7" max="7" width="10.42578125" customWidth="1"/>
    <col min="8" max="8" width="19.85546875" customWidth="1"/>
    <col min="9" max="9" width="9.42578125" customWidth="1"/>
    <col min="10" max="10" width="31" style="3" customWidth="1"/>
    <col min="11" max="11" width="10.28515625" customWidth="1"/>
    <col min="12" max="12" width="20.28515625" bestFit="1" customWidth="1"/>
  </cols>
  <sheetData>
    <row r="1" spans="2:13" ht="15.75" thickBot="1"/>
    <row r="2" spans="2:13" ht="21.75" customHeight="1" thickBot="1">
      <c r="B2" s="297" t="s">
        <v>102</v>
      </c>
      <c r="C2" s="295"/>
      <c r="D2" s="295"/>
      <c r="E2" s="295"/>
      <c r="F2" s="295"/>
      <c r="G2" s="1"/>
      <c r="J2" s="300" t="s">
        <v>673</v>
      </c>
    </row>
    <row r="3" spans="2:13" ht="21">
      <c r="B3" s="109" t="s">
        <v>670</v>
      </c>
      <c r="C3" s="2"/>
      <c r="D3" s="2"/>
      <c r="J3" s="300" t="s">
        <v>710</v>
      </c>
    </row>
    <row r="4" spans="2:13" ht="15.75" thickBot="1"/>
    <row r="5" spans="2:13" ht="19.5" thickBot="1">
      <c r="B5" s="295" t="s">
        <v>671</v>
      </c>
    </row>
    <row r="7" spans="2:13">
      <c r="B7" s="95" t="s">
        <v>672</v>
      </c>
    </row>
    <row r="8" spans="2:13">
      <c r="B8" t="s">
        <v>666</v>
      </c>
    </row>
    <row r="9" spans="2:13">
      <c r="B9" t="s">
        <v>667</v>
      </c>
    </row>
    <row r="11" spans="2:13" ht="15.75">
      <c r="B11" s="95" t="s">
        <v>101</v>
      </c>
      <c r="C11" s="350">
        <v>1</v>
      </c>
      <c r="D11" s="298"/>
      <c r="F11" t="s">
        <v>701</v>
      </c>
      <c r="J11" s="352">
        <v>0.3</v>
      </c>
      <c r="K11" s="296"/>
      <c r="L11" s="296"/>
      <c r="M11" s="296"/>
    </row>
    <row r="12" spans="2:13" ht="30.75">
      <c r="B12" s="3" t="s">
        <v>145</v>
      </c>
      <c r="C12" s="350">
        <v>75</v>
      </c>
      <c r="D12" s="298"/>
      <c r="F12" t="s">
        <v>703</v>
      </c>
      <c r="G12" s="350">
        <v>20</v>
      </c>
      <c r="I12" s="95"/>
      <c r="J12" s="1"/>
      <c r="K12" s="296"/>
      <c r="L12" s="296"/>
      <c r="M12" s="296"/>
    </row>
    <row r="13" spans="2:13" ht="15.75">
      <c r="E13" s="93"/>
      <c r="J13" s="296"/>
      <c r="K13" s="296"/>
      <c r="L13" s="296"/>
      <c r="M13" s="296"/>
    </row>
    <row r="14" spans="2:13" ht="15.75">
      <c r="B14" s="94" t="s">
        <v>104</v>
      </c>
      <c r="C14" s="93" t="s">
        <v>109</v>
      </c>
      <c r="D14" s="93"/>
      <c r="E14" s="94"/>
      <c r="H14" s="91"/>
      <c r="I14" s="91"/>
      <c r="J14" s="296"/>
      <c r="K14" s="296"/>
      <c r="L14" s="296"/>
      <c r="M14" s="296"/>
    </row>
    <row r="15" spans="2:13" ht="75.599999999999994" customHeight="1">
      <c r="B15" s="107" t="s">
        <v>147</v>
      </c>
      <c r="C15" s="351">
        <v>12.5</v>
      </c>
      <c r="D15" s="299"/>
      <c r="E15" s="108"/>
      <c r="J15" s="99"/>
      <c r="K15" s="91"/>
    </row>
    <row r="16" spans="2:13" ht="58.9" customHeight="1">
      <c r="B16" s="107" t="s">
        <v>108</v>
      </c>
      <c r="C16" s="351">
        <v>27.5</v>
      </c>
      <c r="D16" s="299"/>
      <c r="E16" s="108"/>
      <c r="J16" s="99"/>
      <c r="K16" s="91"/>
    </row>
    <row r="18" spans="2:13" ht="15.75" thickBot="1"/>
    <row r="19" spans="2:13" ht="15.75" thickBot="1">
      <c r="B19" s="368" t="str">
        <f>"Durchschnittliche Kosten für "&amp;$C$11&amp;" Stp. (Betriebsdauer 20 Jahre) differenziert nach Raum- und Stellplatztyp"</f>
        <v>Durchschnittliche Kosten für 1 Stp. (Betriebsdauer 20 Jahre) differenziert nach Raum- und Stellplatztyp</v>
      </c>
      <c r="C19" s="369"/>
      <c r="D19" s="369"/>
      <c r="E19" s="369"/>
      <c r="F19" s="369"/>
      <c r="G19" s="369"/>
      <c r="H19" s="369"/>
      <c r="I19" s="369"/>
      <c r="J19" s="369"/>
      <c r="K19" s="369"/>
      <c r="L19" s="370"/>
    </row>
    <row r="20" spans="2:13" ht="5.25" customHeight="1" thickBot="1">
      <c r="B20" s="95" t="str">
        <f>LEFT($B$19,SEARCH(")",$B$19))</f>
        <v>Durchschnittliche Kosten für 1 Stp. (Betriebsdauer 20 Jahre)</v>
      </c>
      <c r="C20" s="95"/>
      <c r="D20" s="95"/>
      <c r="E20" s="94"/>
      <c r="F20" s="94"/>
      <c r="G20" s="94"/>
      <c r="H20" s="94"/>
      <c r="I20" s="94"/>
      <c r="J20" t="str">
        <f>LEFT($J$21,SEARCH(")",$J$21))</f>
        <v>Laufende Kosten (Betrieb 20 Jahre)</v>
      </c>
      <c r="K20" s="94"/>
      <c r="L20" s="94"/>
    </row>
    <row r="21" spans="2:13" s="140" customFormat="1" ht="30.75" thickBot="1">
      <c r="F21" s="150" t="s">
        <v>58</v>
      </c>
      <c r="G21" s="144" t="s">
        <v>65</v>
      </c>
      <c r="H21" s="148" t="s">
        <v>5</v>
      </c>
      <c r="I21" s="142" t="s">
        <v>65</v>
      </c>
      <c r="J21" s="149" t="s">
        <v>103</v>
      </c>
      <c r="K21" s="144" t="s">
        <v>65</v>
      </c>
      <c r="L21" s="146" t="s">
        <v>100</v>
      </c>
    </row>
    <row r="22" spans="2:13" ht="15" customHeight="1">
      <c r="B22" s="383" t="s">
        <v>693</v>
      </c>
      <c r="C22" s="329">
        <v>4</v>
      </c>
      <c r="D22" s="383" t="s">
        <v>693</v>
      </c>
      <c r="E22" s="152" t="s">
        <v>0</v>
      </c>
      <c r="F22" s="154">
        <f>VLOOKUP($C22,Grundstückskosten!$C$20:$H$23,IF($E22="Stellplatz ÖR/Parkstreifen",6,5),FALSE)*IF(OR($E22="Tiefgarage",$E22="Oberirdischer Stellplatz, Garage"),IF($C$11&gt;$C$12,$C$12,$C$11),$C$11)*IF($E22="Stellplatz ÖR/Parkstreifen",$C$15,$C$16)*IF($E22="Tiefgarage",$J$11,1)</f>
        <v>4023.3187500000026</v>
      </c>
      <c r="G22" s="101">
        <f>F22/SUM($H22,$F22,$J22)</f>
        <v>8.0483008020852675E-2</v>
      </c>
      <c r="H22" s="96">
        <f>VLOOKUP($E22,Errichtungskosten!$G$11:$J$15,3,FALSE)*$C$11</f>
        <v>36306.347999999998</v>
      </c>
      <c r="I22" s="101">
        <f>H22/SUM($H22,$F22,$J22)</f>
        <v>0.72627705604778803</v>
      </c>
      <c r="J22" s="137">
        <f>VLOOKUP($E22,LaufendeKosten!$G$11:$J$16,3,FALSE)*$C$11*$G$12</f>
        <v>9660</v>
      </c>
      <c r="K22" s="101">
        <f t="shared" ref="K22:K36" si="0">J22/SUM($H22,$F22,$J22)</f>
        <v>0.19323993593135924</v>
      </c>
      <c r="L22" s="98">
        <f t="shared" ref="L22:L40" si="1">SUM($F22,$H22,$J22)</f>
        <v>49989.666750000004</v>
      </c>
      <c r="M22" s="105"/>
    </row>
    <row r="23" spans="2:13">
      <c r="B23" s="384"/>
      <c r="C23" s="330">
        <v>4</v>
      </c>
      <c r="D23" s="384"/>
      <c r="E23" s="33" t="s">
        <v>1</v>
      </c>
      <c r="F23" s="155">
        <f>VLOOKUP($C23,Grundstückskosten!$C$20:$H$23,IF($E23="Stellplatz ÖR/Parkstreifen",6,5),FALSE)*IF(OR($E23="Tiefgarage",$E23="Oberirdischer Stellplatz, Garage"),IF($C$11&gt;$C$12,$C$12,$C$11),$C$11)*IF($E23="Stellplatz ÖR/Parkstreifen",$C$15,$C$16)*IF($E23="Tiefgarage",$J$11,1)</f>
        <v>13411.062500000009</v>
      </c>
      <c r="G23" s="102">
        <f t="shared" ref="G23:G36" si="2">F23/SUM($H23,$F23,$J23)</f>
        <v>0.4874116057222776</v>
      </c>
      <c r="H23" s="97">
        <f>VLOOKUP($E23,Errichtungskosten!$G$11:$J$15,3,FALSE)*$C$11</f>
        <v>8075.7983333333332</v>
      </c>
      <c r="I23" s="104">
        <f t="shared" ref="I23:I36" si="3">H23/SUM($H23,$F23,$J23)</f>
        <v>0.29350678465179697</v>
      </c>
      <c r="J23" s="138">
        <f>VLOOKUP($E23,LaufendeKosten!$G$11:$J$16,3,FALSE)*$C$11*$G$12</f>
        <v>6028</v>
      </c>
      <c r="K23" s="104">
        <f t="shared" si="0"/>
        <v>0.21908160962592541</v>
      </c>
      <c r="L23" s="151">
        <f t="shared" si="1"/>
        <v>27514.860833333343</v>
      </c>
      <c r="M23" s="105"/>
    </row>
    <row r="24" spans="2:13">
      <c r="B24" s="384"/>
      <c r="C24" s="330">
        <v>4</v>
      </c>
      <c r="D24" s="384"/>
      <c r="E24" s="33" t="s">
        <v>9</v>
      </c>
      <c r="F24" s="155">
        <f>VLOOKUP($C24,Grundstückskosten!$C$20:$H$23,IF($E24="Stellplatz ÖR/Parkstreifen",6,5),FALSE)*IF(OR($E24="Tiefgarage",$E24="Oberirdischer Stellplatz, Garage"),IF($C$11&gt;$C$12,$C$12,$C$11),$C$11)*IF($E24="Stellplatz ÖR/Parkstreifen",$C$15,$C$16)*IF($E24="Tiefgarage",$J$11,1)</f>
        <v>13411.062500000009</v>
      </c>
      <c r="G24" s="102">
        <f t="shared" si="2"/>
        <v>0.42207134852767986</v>
      </c>
      <c r="H24" s="97">
        <f>VLOOKUP($E24,Errichtungskosten!$G$11:$J$15,3,FALSE)*$C$11</f>
        <v>10995.334285714287</v>
      </c>
      <c r="I24" s="104">
        <f t="shared" si="3"/>
        <v>0.34604384026128127</v>
      </c>
      <c r="J24" s="138">
        <f>VLOOKUP($E24,LaufendeKosten!$G$11:$J$16,3,FALSE)*$C$11*$G$12</f>
        <v>7368</v>
      </c>
      <c r="K24" s="104">
        <f t="shared" si="0"/>
        <v>0.23188481121103888</v>
      </c>
      <c r="L24" s="151">
        <f t="shared" si="1"/>
        <v>31774.396785714296</v>
      </c>
      <c r="M24" s="105"/>
    </row>
    <row r="25" spans="2:13">
      <c r="B25" s="384"/>
      <c r="C25" s="330">
        <v>4</v>
      </c>
      <c r="D25" s="384"/>
      <c r="E25" s="33" t="s">
        <v>2</v>
      </c>
      <c r="F25" s="155">
        <f>VLOOKUP($C25,Grundstückskosten!$C$20:$H$23,IF($E25="Stellplatz ÖR/Parkstreifen",6,5),FALSE)*IF(OR($E25="Tiefgarage",$E25="Oberirdischer Stellplatz, Garage"),IF($C$11&gt;$C$12,$C$12,$C$11),$C$11)*IF($E25="Stellplatz ÖR/Parkstreifen",$C$15,$C$16)*IF($E25="Tiefgarage",$J$11,1)</f>
        <v>13411.062500000009</v>
      </c>
      <c r="G25" s="102">
        <f t="shared" si="2"/>
        <v>0.32648037519385154</v>
      </c>
      <c r="H25" s="97">
        <f>VLOOKUP($E25,Errichtungskosten!$G$11:$J$15,3,FALSE)*$C$11</f>
        <v>19306.63625</v>
      </c>
      <c r="I25" s="104">
        <f t="shared" si="3"/>
        <v>0.47000286864901347</v>
      </c>
      <c r="J25" s="138">
        <f>VLOOKUP($E25,LaufendeKosten!$G$11:$J$16,3,FALSE)*$C$11*$G$12</f>
        <v>8360</v>
      </c>
      <c r="K25" s="104">
        <f t="shared" si="0"/>
        <v>0.20351675615713496</v>
      </c>
      <c r="L25" s="151">
        <f t="shared" si="1"/>
        <v>41077.69875000001</v>
      </c>
      <c r="M25" s="105"/>
    </row>
    <row r="26" spans="2:13" ht="15.75" thickBot="1">
      <c r="B26" s="385"/>
      <c r="C26" s="331">
        <v>4</v>
      </c>
      <c r="D26" s="385"/>
      <c r="E26" s="194" t="s">
        <v>121</v>
      </c>
      <c r="F26" s="195">
        <f>VLOOKUP($C26,Grundstückskosten!$C$20:$H$23,IF($E26="Stellplatz ÖR/Parkstreifen",6,5),FALSE)*IF(OR($E26="Tiefgarage",$E26="Oberirdischer Stellplatz, Garage"),IF($C$11&gt;$C$12,$C$12,$C$11),$C$11)*IF($E26="Stellplatz ÖR/Parkstreifen",$C$15,$C$16)*IF($E26="Tiefgarage",$J$11,1)</f>
        <v>193.05679513916513</v>
      </c>
      <c r="G26" s="196">
        <f t="shared" si="2"/>
        <v>1.9340344797670321E-2</v>
      </c>
      <c r="H26" s="195">
        <f>VLOOKUP($E26,Errichtungskosten!$G$11:$J$15,3,FALSE)*$C$11</f>
        <v>8075.7983333333332</v>
      </c>
      <c r="I26" s="196">
        <f t="shared" si="3"/>
        <v>0.80902992391710027</v>
      </c>
      <c r="J26" s="197">
        <f>VLOOKUP($E26,LaufendeKosten!$G$11:$J$16,3,FALSE)*$C$11*$G$12*(1-LaufendeKosten!$C$12)</f>
        <v>1713.2210526315823</v>
      </c>
      <c r="K26" s="196">
        <f t="shared" si="0"/>
        <v>0.1716297312852294</v>
      </c>
      <c r="L26" s="198">
        <f t="shared" si="1"/>
        <v>9982.0761811040811</v>
      </c>
      <c r="M26" s="105"/>
    </row>
    <row r="27" spans="2:13" ht="15" customHeight="1">
      <c r="B27" s="383" t="s">
        <v>690</v>
      </c>
      <c r="C27" s="329">
        <v>1</v>
      </c>
      <c r="D27" s="383" t="s">
        <v>690</v>
      </c>
      <c r="E27" s="152" t="s">
        <v>0</v>
      </c>
      <c r="F27" s="96">
        <f>VLOOKUP($C27,Grundstückskosten!$C$20:$H$23,IF($E27="Stellplatz ÖR/Parkstreifen",6,5),FALSE)*IF(OR($E27="Tiefgarage",$E27="Oberirdischer Stellplatz, Garage"),IF($C$11&gt;$C$12,$C$12,$C$11),$C$11)*IF($E27="Stellplatz ÖR/Parkstreifen",$C$15,$C$16)*IF($E27="Tiefgarage",$J$11,1)</f>
        <v>4889.8339285714283</v>
      </c>
      <c r="G27" s="103">
        <f t="shared" si="2"/>
        <v>9.6150236670131908E-2</v>
      </c>
      <c r="H27" s="96">
        <f>VLOOKUP($E27,Errichtungskosten!$G$11:$J$15,3,FALSE)*$C$11</f>
        <v>36306.347999999998</v>
      </c>
      <c r="I27" s="103">
        <f t="shared" si="3"/>
        <v>0.71390235411287895</v>
      </c>
      <c r="J27" s="137">
        <f>VLOOKUP($E27,LaufendeKosten!$G$11:$J$16,3,FALSE)*$C$11*$G$12</f>
        <v>9660</v>
      </c>
      <c r="K27" s="103">
        <f t="shared" si="0"/>
        <v>0.18994740921698902</v>
      </c>
      <c r="L27" s="153">
        <f t="shared" si="1"/>
        <v>50856.18192857143</v>
      </c>
      <c r="M27" s="105"/>
    </row>
    <row r="28" spans="2:13">
      <c r="B28" s="384"/>
      <c r="C28" s="330">
        <v>1</v>
      </c>
      <c r="D28" s="384"/>
      <c r="E28" s="33" t="s">
        <v>1</v>
      </c>
      <c r="F28" s="97">
        <f>VLOOKUP($C28,Grundstückskosten!$C$20:$H$23,IF($E28="Stellplatz ÖR/Parkstreifen",6,5),FALSE)*IF(OR($E28="Tiefgarage",$E28="Oberirdischer Stellplatz, Garage"),IF($C$11&gt;$C$12,$C$12,$C$11),$C$11)*IF($E28="Stellplatz ÖR/Parkstreifen",$C$15,$C$16)*IF($E28="Tiefgarage",$J$11,1)</f>
        <v>16299.446428571428</v>
      </c>
      <c r="G28" s="104">
        <f t="shared" si="2"/>
        <v>0.53610877905356402</v>
      </c>
      <c r="H28" s="97">
        <f>VLOOKUP($E28,Errichtungskosten!$G$11:$J$15,3,FALSE)*$C$11</f>
        <v>8075.7983333333332</v>
      </c>
      <c r="I28" s="104">
        <f t="shared" si="3"/>
        <v>0.26562290954721718</v>
      </c>
      <c r="J28" s="138">
        <f>VLOOKUP($E28,LaufendeKosten!$G$11:$J$16,3,FALSE)*$C$11*$G$12</f>
        <v>6028</v>
      </c>
      <c r="K28" s="104">
        <f t="shared" si="0"/>
        <v>0.19826831139921877</v>
      </c>
      <c r="L28" s="151">
        <f t="shared" si="1"/>
        <v>30403.24476190476</v>
      </c>
      <c r="M28" s="105"/>
    </row>
    <row r="29" spans="2:13">
      <c r="B29" s="384"/>
      <c r="C29" s="330">
        <v>1</v>
      </c>
      <c r="D29" s="384"/>
      <c r="E29" s="33" t="s">
        <v>9</v>
      </c>
      <c r="F29" s="97">
        <f>VLOOKUP($C29,Grundstückskosten!$C$20:$H$23,IF($E29="Stellplatz ÖR/Parkstreifen",6,5),FALSE)*IF(OR($E29="Tiefgarage",$E29="Oberirdischer Stellplatz, Garage"),IF($C$11&gt;$C$12,$C$12,$C$11),$C$11)*IF($E29="Stellplatz ÖR/Parkstreifen",$C$15,$C$16)*IF($E29="Tiefgarage",$J$11,1)</f>
        <v>16299.446428571428</v>
      </c>
      <c r="G29" s="104">
        <f t="shared" si="2"/>
        <v>0.4702290495076718</v>
      </c>
      <c r="H29" s="97">
        <f>VLOOKUP($E29,Errichtungskosten!$G$11:$J$15,3,FALSE)*$C$11</f>
        <v>10995.334285714287</v>
      </c>
      <c r="I29" s="104">
        <f t="shared" si="3"/>
        <v>0.31720866183083618</v>
      </c>
      <c r="J29" s="138">
        <f>VLOOKUP($E29,LaufendeKosten!$G$11:$J$16,3,FALSE)*$C$11*$G$12</f>
        <v>7368</v>
      </c>
      <c r="K29" s="104">
        <f t="shared" si="0"/>
        <v>0.21256228866149207</v>
      </c>
      <c r="L29" s="151">
        <f t="shared" si="1"/>
        <v>34662.780714285713</v>
      </c>
      <c r="M29" s="105"/>
    </row>
    <row r="30" spans="2:13">
      <c r="B30" s="384"/>
      <c r="C30" s="330">
        <v>1</v>
      </c>
      <c r="D30" s="384"/>
      <c r="E30" s="33" t="s">
        <v>2</v>
      </c>
      <c r="F30" s="97">
        <f>VLOOKUP($C30,Grundstückskosten!$C$20:$H$23,IF($E30="Stellplatz ÖR/Parkstreifen",6,5),FALSE)*IF(OR($E30="Tiefgarage",$E30="Oberirdischer Stellplatz, Garage"),IF($C$11&gt;$C$12,$C$12,$C$11),$C$11)*IF($E30="Stellplatz ÖR/Parkstreifen",$C$15,$C$16)*IF($E30="Tiefgarage",$J$11,1)</f>
        <v>16299.446428571428</v>
      </c>
      <c r="G30" s="104">
        <f t="shared" si="2"/>
        <v>0.37072773910138673</v>
      </c>
      <c r="H30" s="97">
        <f>VLOOKUP($E30,Errichtungskosten!$G$11:$J$15,3,FALSE)*$C$11</f>
        <v>19306.63625</v>
      </c>
      <c r="I30" s="104">
        <f t="shared" si="3"/>
        <v>0.43912568675147934</v>
      </c>
      <c r="J30" s="138">
        <f>VLOOKUP($E30,LaufendeKosten!$G$11:$J$16,3,FALSE)*$C$11*$G$12</f>
        <v>8360</v>
      </c>
      <c r="K30" s="104">
        <f t="shared" si="0"/>
        <v>0.19014657414713385</v>
      </c>
      <c r="L30" s="151">
        <f t="shared" si="1"/>
        <v>43966.082678571431</v>
      </c>
      <c r="M30" s="105"/>
    </row>
    <row r="31" spans="2:13" ht="15.75" thickBot="1">
      <c r="B31" s="385"/>
      <c r="C31" s="331">
        <v>1</v>
      </c>
      <c r="D31" s="385"/>
      <c r="E31" s="194" t="s">
        <v>121</v>
      </c>
      <c r="F31" s="195">
        <f>VLOOKUP($C31,Grundstückskosten!$C$20:$H$23,IF($E31="Stellplatz ÖR/Parkstreifen",6,5),FALSE)*IF(OR($E31="Tiefgarage",$E31="Oberirdischer Stellplatz, Garage"),IF($C$11&gt;$C$12,$C$12,$C$11),$C$11)*IF($E31="Stellplatz ÖR/Parkstreifen",$C$15,$C$16)*IF($E31="Tiefgarage",$J$11,1)</f>
        <v>245.88432835657784</v>
      </c>
      <c r="G31" s="196">
        <f t="shared" si="2"/>
        <v>2.4502908583533253E-2</v>
      </c>
      <c r="H31" s="195">
        <f>VLOOKUP($E31,Errichtungskosten!$G$11:$J$15,3,FALSE)*$C$11</f>
        <v>8075.7983333333332</v>
      </c>
      <c r="I31" s="196">
        <f t="shared" si="3"/>
        <v>0.8047708840302884</v>
      </c>
      <c r="J31" s="197">
        <f>VLOOKUP($E31,LaufendeKosten!$G$11:$J$16,3,FALSE)*$C$11*$G$12*(1-LaufendeKosten!$C$12)</f>
        <v>1713.2210526315823</v>
      </c>
      <c r="K31" s="196">
        <f t="shared" si="0"/>
        <v>0.1707262073861783</v>
      </c>
      <c r="L31" s="198">
        <f t="shared" si="1"/>
        <v>10034.903714321494</v>
      </c>
      <c r="M31" s="105"/>
    </row>
    <row r="32" spans="2:13">
      <c r="B32" s="383" t="s">
        <v>691</v>
      </c>
      <c r="C32" s="329">
        <v>2</v>
      </c>
      <c r="D32" s="383" t="s">
        <v>691</v>
      </c>
      <c r="E32" s="152" t="s">
        <v>0</v>
      </c>
      <c r="F32" s="96">
        <f>VLOOKUP($C32,Grundstückskosten!$C$20:$H$23,IF($E32="Stellplatz ÖR/Parkstreifen",6,5),FALSE)*IF(OR($E32="Tiefgarage",$E32="Oberirdischer Stellplatz, Garage"),IF($C$11&gt;$C$12,$C$12,$C$11),$C$11)*IF($E32="Stellplatz ÖR/Parkstreifen",$C$15,$C$16)*IF($E32="Tiefgarage",$J$11,1)</f>
        <v>4051.5444444444443</v>
      </c>
      <c r="G32" s="103">
        <f t="shared" si="2"/>
        <v>8.1001902448099947E-2</v>
      </c>
      <c r="H32" s="96">
        <f>VLOOKUP($E32,Errichtungskosten!$G$11:$J$15,3,FALSE)*$C$11</f>
        <v>36306.347999999998</v>
      </c>
      <c r="I32" s="103">
        <f t="shared" si="3"/>
        <v>0.7258672092256977</v>
      </c>
      <c r="J32" s="137">
        <f>VLOOKUP($E32,LaufendeKosten!$G$11:$J$16,3,FALSE)*$C$11*$G$12</f>
        <v>9660</v>
      </c>
      <c r="K32" s="103">
        <f t="shared" si="0"/>
        <v>0.19313088832620234</v>
      </c>
      <c r="L32" s="153">
        <f t="shared" si="1"/>
        <v>50017.892444444442</v>
      </c>
      <c r="M32" s="105"/>
    </row>
    <row r="33" spans="2:13">
      <c r="B33" s="384"/>
      <c r="C33" s="330">
        <v>2</v>
      </c>
      <c r="D33" s="384"/>
      <c r="E33" s="33" t="s">
        <v>1</v>
      </c>
      <c r="F33" s="97">
        <f>VLOOKUP($C33,Grundstückskosten!$C$20:$H$23,IF($E33="Stellplatz ÖR/Parkstreifen",6,5),FALSE)*IF(OR($E33="Tiefgarage",$E33="Oberirdischer Stellplatz, Garage"),IF($C$11&gt;$C$12,$C$12,$C$11),$C$11)*IF($E33="Stellplatz ÖR/Parkstreifen",$C$15,$C$16)*IF($E33="Tiefgarage",$J$11,1)</f>
        <v>13505.148148148148</v>
      </c>
      <c r="G33" s="104">
        <f t="shared" si="2"/>
        <v>0.48915840223047397</v>
      </c>
      <c r="H33" s="97">
        <f>VLOOKUP($E33,Errichtungskosten!$G$11:$J$15,3,FALSE)*$C$11</f>
        <v>8075.7983333333332</v>
      </c>
      <c r="I33" s="104">
        <f t="shared" si="3"/>
        <v>0.29250657350327081</v>
      </c>
      <c r="J33" s="138">
        <f>VLOOKUP($E33,LaufendeKosten!$G$11:$J$16,3,FALSE)*$C$11*$G$12</f>
        <v>6028</v>
      </c>
      <c r="K33" s="104">
        <f t="shared" si="0"/>
        <v>0.21833502426625517</v>
      </c>
      <c r="L33" s="151">
        <f t="shared" si="1"/>
        <v>27608.946481481482</v>
      </c>
      <c r="M33" s="105"/>
    </row>
    <row r="34" spans="2:13">
      <c r="B34" s="384"/>
      <c r="C34" s="330">
        <v>2</v>
      </c>
      <c r="D34" s="384"/>
      <c r="E34" s="33" t="s">
        <v>9</v>
      </c>
      <c r="F34" s="97">
        <f>VLOOKUP($C34,Grundstückskosten!$C$20:$H$23,IF($E34="Stellplatz ÖR/Parkstreifen",6,5),FALSE)*IF(OR($E34="Tiefgarage",$E34="Oberirdischer Stellplatz, Garage"),IF($C$11&gt;$C$12,$C$12,$C$11),$C$11)*IF($E34="Stellplatz ÖR/Parkstreifen",$C$15,$C$16)*IF($E34="Tiefgarage",$J$11,1)</f>
        <v>13505.148148148148</v>
      </c>
      <c r="G34" s="104">
        <f t="shared" si="2"/>
        <v>0.42377757322381965</v>
      </c>
      <c r="H34" s="97">
        <f>VLOOKUP($E34,Errichtungskosten!$G$11:$J$15,3,FALSE)*$C$11</f>
        <v>10995.334285714287</v>
      </c>
      <c r="I34" s="104">
        <f t="shared" si="3"/>
        <v>0.34502221147596895</v>
      </c>
      <c r="J34" s="138">
        <f>VLOOKUP($E34,LaufendeKosten!$G$11:$J$16,3,FALSE)*$C$11*$G$12</f>
        <v>7368</v>
      </c>
      <c r="K34" s="104">
        <f t="shared" si="0"/>
        <v>0.2312002153002114</v>
      </c>
      <c r="L34" s="151">
        <f t="shared" si="1"/>
        <v>31868.482433862435</v>
      </c>
      <c r="M34" s="105"/>
    </row>
    <row r="35" spans="2:13">
      <c r="B35" s="384"/>
      <c r="C35" s="330">
        <v>2</v>
      </c>
      <c r="D35" s="384"/>
      <c r="E35" s="33" t="s">
        <v>2</v>
      </c>
      <c r="F35" s="97">
        <f>VLOOKUP($C35,Grundstückskosten!$C$20:$H$23,IF($E35="Stellplatz ÖR/Parkstreifen",6,5),FALSE)*IF(OR($E35="Tiefgarage",$E35="Oberirdischer Stellplatz, Garage"),IF($C$11&gt;$C$12,$C$12,$C$11),$C$11)*IF($E35="Stellplatz ÖR/Parkstreifen",$C$15,$C$16)*IF($E35="Tiefgarage",$J$11,1)</f>
        <v>13505.148148148148</v>
      </c>
      <c r="G35" s="104">
        <f t="shared" si="2"/>
        <v>0.32801950038278133</v>
      </c>
      <c r="H35" s="97">
        <f>VLOOKUP($E35,Errichtungskosten!$G$11:$J$15,3,FALSE)*$C$11</f>
        <v>19306.63625</v>
      </c>
      <c r="I35" s="104">
        <f t="shared" si="3"/>
        <v>0.46892881938992148</v>
      </c>
      <c r="J35" s="138">
        <f>VLOOKUP($E35,LaufendeKosten!$G$11:$J$16,3,FALSE)*$C$11*$G$12</f>
        <v>8360</v>
      </c>
      <c r="K35" s="104">
        <f t="shared" si="0"/>
        <v>0.20305168022729717</v>
      </c>
      <c r="L35" s="151">
        <f t="shared" si="1"/>
        <v>41171.784398148149</v>
      </c>
      <c r="M35" s="105"/>
    </row>
    <row r="36" spans="2:13" ht="15.75" thickBot="1">
      <c r="B36" s="385"/>
      <c r="C36" s="331">
        <v>2</v>
      </c>
      <c r="D36" s="385"/>
      <c r="E36" s="194" t="s">
        <v>121</v>
      </c>
      <c r="F36" s="195">
        <f>VLOOKUP($C36,Grundstückskosten!$C$20:$H$23,IF($E36="Stellplatz ÖR/Parkstreifen",6,5),FALSE)*IF(OR($E36="Tiefgarage",$E36="Oberirdischer Stellplatz, Garage"),IF($C$11&gt;$C$12,$C$12,$C$11),$C$11)*IF($E36="Stellplatz ÖR/Parkstreifen",$C$15,$C$16)*IF($E36="Tiefgarage",$J$11,1)</f>
        <v>150.4160833431236</v>
      </c>
      <c r="G36" s="196">
        <f t="shared" si="2"/>
        <v>1.5133262226772646E-2</v>
      </c>
      <c r="H36" s="195">
        <f>VLOOKUP($E36,Errichtungskosten!$G$11:$J$15,3,FALSE)*$C$11</f>
        <v>8075.7983333333332</v>
      </c>
      <c r="I36" s="196">
        <f t="shared" si="3"/>
        <v>0.81250070572625299</v>
      </c>
      <c r="J36" s="197">
        <f>VLOOKUP($E36,LaufendeKosten!$G$11:$J$16,3,FALSE)*$C$11*$G$12*(1-LaufendeKosten!$C$12)</f>
        <v>1713.2210526315823</v>
      </c>
      <c r="K36" s="196">
        <f t="shared" si="0"/>
        <v>0.17236603204697426</v>
      </c>
      <c r="L36" s="198">
        <f>SUM($F36,$H36,$J36)</f>
        <v>9939.4354693080404</v>
      </c>
      <c r="M36" s="105"/>
    </row>
    <row r="37" spans="2:13">
      <c r="B37" s="383" t="s">
        <v>692</v>
      </c>
      <c r="C37" s="329">
        <v>3</v>
      </c>
      <c r="D37" s="383" t="s">
        <v>692</v>
      </c>
      <c r="E37" s="152" t="s">
        <v>0</v>
      </c>
      <c r="F37" s="96">
        <f>VLOOKUP($C37,Grundstückskosten!$C$20:$H$23,IF($E37="Stellplatz ÖR/Parkstreifen",6,5),FALSE)*IF(OR($E37="Tiefgarage",$E37="Oberirdischer Stellplatz, Garage"),IF($C$11&gt;$C$12,$C$12,$C$11),$C$11)*IF($E37="Stellplatz ÖR/Parkstreifen",$C$15,$C$16)*IF($E37="Tiefgarage",$J$11,1)</f>
        <v>1731.3224358974369</v>
      </c>
      <c r="G37" s="103">
        <f t="shared" ref="G37:G41" si="4">F37/SUM($H37,$F37,$J37)</f>
        <v>3.6297840545991056E-2</v>
      </c>
      <c r="H37" s="96">
        <f>VLOOKUP($E37,Errichtungskosten!$G$11:$J$15,3,FALSE)*$C$11</f>
        <v>36306.347999999998</v>
      </c>
      <c r="I37" s="103">
        <f t="shared" ref="I37:I41" si="5">H37/SUM($H37,$F37,$J37)</f>
        <v>0.76117654527370193</v>
      </c>
      <c r="J37" s="137">
        <f>VLOOKUP($E37,LaufendeKosten!$G$11:$J$16,3,FALSE)*$C$11*$G$12</f>
        <v>9660</v>
      </c>
      <c r="K37" s="103">
        <f t="shared" ref="K37:K41" si="6">J37/SUM($H37,$F37,$J37)</f>
        <v>0.20252561418030698</v>
      </c>
      <c r="L37" s="153">
        <f t="shared" si="1"/>
        <v>47697.670435897438</v>
      </c>
      <c r="M37" s="105"/>
    </row>
    <row r="38" spans="2:13">
      <c r="B38" s="384"/>
      <c r="C38" s="330">
        <v>3</v>
      </c>
      <c r="D38" s="384"/>
      <c r="E38" s="33" t="s">
        <v>1</v>
      </c>
      <c r="F38" s="97">
        <f>VLOOKUP($C38,Grundstückskosten!$C$20:$H$23,IF($E38="Stellplatz ÖR/Parkstreifen",6,5),FALSE)*IF(OR($E38="Tiefgarage",$E38="Oberirdischer Stellplatz, Garage"),IF($C$11&gt;$C$12,$C$12,$C$11),$C$11)*IF($E38="Stellplatz ÖR/Parkstreifen",$C$15,$C$16)*IF($E38="Tiefgarage",$J$11,1)</f>
        <v>5771.0747863247898</v>
      </c>
      <c r="G38" s="104">
        <f t="shared" si="4"/>
        <v>0.29037039640855133</v>
      </c>
      <c r="H38" s="97">
        <f>VLOOKUP($E38,Errichtungskosten!$G$11:$J$15,3,FALSE)*$C$11</f>
        <v>8075.7983333333332</v>
      </c>
      <c r="I38" s="104">
        <f t="shared" si="5"/>
        <v>0.40633206988102016</v>
      </c>
      <c r="J38" s="138">
        <f>VLOOKUP($E38,LaufendeKosten!$G$11:$J$16,3,FALSE)*$C$11*$G$12</f>
        <v>6028</v>
      </c>
      <c r="K38" s="104">
        <f t="shared" si="6"/>
        <v>0.30329753371042861</v>
      </c>
      <c r="L38" s="151">
        <f t="shared" si="1"/>
        <v>19874.873119658121</v>
      </c>
      <c r="M38" s="105"/>
    </row>
    <row r="39" spans="2:13">
      <c r="B39" s="384"/>
      <c r="C39" s="330">
        <v>3</v>
      </c>
      <c r="D39" s="384"/>
      <c r="E39" s="33" t="s">
        <v>9</v>
      </c>
      <c r="F39" s="97">
        <f>VLOOKUP($C39,Grundstückskosten!$C$20:$H$23,IF($E39="Stellplatz ÖR/Parkstreifen",6,5),FALSE)*IF(OR($E39="Tiefgarage",$E39="Oberirdischer Stellplatz, Garage"),IF($C$11&gt;$C$12,$C$12,$C$11),$C$11)*IF($E39="Stellplatz ÖR/Parkstreifen",$C$15,$C$16)*IF($E39="Tiefgarage",$J$11,1)</f>
        <v>5771.0747863247898</v>
      </c>
      <c r="G39" s="104">
        <f t="shared" si="4"/>
        <v>0.23912227430547986</v>
      </c>
      <c r="H39" s="97">
        <f>VLOOKUP($E39,Errichtungskosten!$G$11:$J$15,3,FALSE)*$C$11</f>
        <v>10995.334285714287</v>
      </c>
      <c r="I39" s="104">
        <f t="shared" si="5"/>
        <v>0.45558746654596705</v>
      </c>
      <c r="J39" s="138">
        <f>VLOOKUP($E39,LaufendeKosten!$G$11:$J$16,3,FALSE)*$C$11*$G$12</f>
        <v>7368</v>
      </c>
      <c r="K39" s="104">
        <f t="shared" si="6"/>
        <v>0.30529025914855307</v>
      </c>
      <c r="L39" s="151">
        <f t="shared" si="1"/>
        <v>24134.409072039078</v>
      </c>
      <c r="M39" s="105"/>
    </row>
    <row r="40" spans="2:13">
      <c r="B40" s="384"/>
      <c r="C40" s="330">
        <v>3</v>
      </c>
      <c r="D40" s="384"/>
      <c r="E40" s="33" t="s">
        <v>2</v>
      </c>
      <c r="F40" s="97">
        <f>VLOOKUP($C40,Grundstückskosten!$C$20:$H$23,IF($E40="Stellplatz ÖR/Parkstreifen",6,5),FALSE)*IF(OR($E40="Tiefgarage",$E40="Oberirdischer Stellplatz, Garage"),IF($C$11&gt;$C$12,$C$12,$C$11),$C$11)*IF($E40="Stellplatz ÖR/Parkstreifen",$C$15,$C$16)*IF($E40="Tiefgarage",$J$11,1)</f>
        <v>5771.0747863247898</v>
      </c>
      <c r="G40" s="104">
        <f t="shared" si="4"/>
        <v>0.17259180151582232</v>
      </c>
      <c r="H40" s="97">
        <f>VLOOKUP($E40,Errichtungskosten!$G$11:$J$15,3,FALSE)*$C$11</f>
        <v>19306.63625</v>
      </c>
      <c r="I40" s="104">
        <f t="shared" si="5"/>
        <v>0.57739108484508372</v>
      </c>
      <c r="J40" s="138">
        <f>VLOOKUP($E40,LaufendeKosten!$G$11:$J$16,3,FALSE)*$C$11*$G$12</f>
        <v>8360</v>
      </c>
      <c r="K40" s="104">
        <f t="shared" si="6"/>
        <v>0.2500171136390939</v>
      </c>
      <c r="L40" s="151">
        <f t="shared" si="1"/>
        <v>33437.711036324792</v>
      </c>
      <c r="M40" s="105"/>
    </row>
    <row r="41" spans="2:13" ht="15.75" thickBot="1">
      <c r="B41" s="385"/>
      <c r="C41" s="331">
        <v>3</v>
      </c>
      <c r="D41" s="385"/>
      <c r="E41" s="194" t="s">
        <v>121</v>
      </c>
      <c r="F41" s="195">
        <f>VLOOKUP($C41,Grundstückskosten!$C$20:$H$23,IF($E41="Stellplatz ÖR/Parkstreifen",6,5),FALSE)*IF(OR($E41="Tiefgarage",$E41="Oberirdischer Stellplatz, Garage"),IF($C$11&gt;$C$12,$C$12,$C$11),$C$11)*IF($E41="Stellplatz ÖR/Parkstreifen",$C$15,$C$16)*IF($E41="Tiefgarage",$J$11,1)</f>
        <v>154.81809959201837</v>
      </c>
      <c r="G41" s="196">
        <f t="shared" si="4"/>
        <v>1.5569250786417826E-2</v>
      </c>
      <c r="H41" s="195">
        <f>VLOOKUP($E41,Errichtungskosten!$G$11:$J$15,3,FALSE)*$C$11</f>
        <v>8075.7983333333332</v>
      </c>
      <c r="I41" s="196">
        <f t="shared" si="5"/>
        <v>0.81214102151841672</v>
      </c>
      <c r="J41" s="197">
        <f>VLOOKUP($E41,LaufendeKosten!$G$11:$J$16,3,FALSE)*$C$11*$G$12*(1-LaufendeKosten!$C$12)</f>
        <v>1713.2210526315823</v>
      </c>
      <c r="K41" s="196">
        <f t="shared" si="6"/>
        <v>0.17228972769516537</v>
      </c>
      <c r="L41" s="198">
        <f>SUM($F41,$H41,$J41)</f>
        <v>9943.8374855569346</v>
      </c>
      <c r="M41" s="105"/>
    </row>
    <row r="42" spans="2:13">
      <c r="B42" s="99"/>
      <c r="C42" s="99"/>
      <c r="D42" s="99"/>
      <c r="F42" s="92"/>
      <c r="G42" s="92"/>
      <c r="H42" s="92"/>
      <c r="I42" s="92"/>
      <c r="J42" s="139"/>
      <c r="K42" s="92"/>
      <c r="L42" s="100"/>
      <c r="M42" s="105"/>
    </row>
    <row r="43" spans="2:13" ht="15.75" thickBot="1">
      <c r="M43" s="105"/>
    </row>
    <row r="44" spans="2:13" ht="15.75" thickBot="1">
      <c r="B44" s="368" t="str">
        <f>"Minimale Kosten für "&amp;$C$11&amp;" Stp. (Betriebsdauer 20 Jahre) differenziert nach Raum- und Stellplatztyp"</f>
        <v>Minimale Kosten für 1 Stp. (Betriebsdauer 20 Jahre) differenziert nach Raum- und Stellplatztyp</v>
      </c>
      <c r="C44" s="369"/>
      <c r="D44" s="369"/>
      <c r="E44" s="369"/>
      <c r="F44" s="369"/>
      <c r="G44" s="369"/>
      <c r="H44" s="369"/>
      <c r="I44" s="369"/>
      <c r="J44" s="369"/>
      <c r="K44" s="369"/>
      <c r="L44" s="370"/>
      <c r="M44" s="105"/>
    </row>
    <row r="45" spans="2:13" ht="15.75" thickBot="1">
      <c r="B45" s="94"/>
      <c r="C45" s="94"/>
      <c r="D45" s="94"/>
      <c r="E45" s="94"/>
      <c r="F45" s="94"/>
      <c r="G45" s="94"/>
      <c r="H45" s="94"/>
      <c r="I45" s="94"/>
      <c r="J45" s="136"/>
      <c r="K45" s="94"/>
      <c r="L45" s="94"/>
      <c r="M45" s="105"/>
    </row>
    <row r="46" spans="2:13" s="140" customFormat="1" ht="30.75" thickBot="1">
      <c r="F46" s="141" t="s">
        <v>58</v>
      </c>
      <c r="G46" s="144" t="s">
        <v>65</v>
      </c>
      <c r="H46" s="148" t="s">
        <v>5</v>
      </c>
      <c r="I46" s="142" t="s">
        <v>65</v>
      </c>
      <c r="J46" s="149" t="s">
        <v>103</v>
      </c>
      <c r="K46" s="144" t="s">
        <v>65</v>
      </c>
      <c r="L46" s="146" t="s">
        <v>100</v>
      </c>
      <c r="M46" s="147"/>
    </row>
    <row r="47" spans="2:13" ht="15" customHeight="1">
      <c r="B47" s="383" t="s">
        <v>693</v>
      </c>
      <c r="C47" s="329">
        <v>4</v>
      </c>
      <c r="D47" s="383" t="s">
        <v>693</v>
      </c>
      <c r="E47" s="152" t="s">
        <v>0</v>
      </c>
      <c r="F47" s="154">
        <f>VLOOKUP($C47,Grundstückskosten!$C$20:$H$23,IF($E47="Stellplatz ÖR/Parkstreifen",6,5),FALSE)*IF(OR($E47="Tiefgarage",$E47="Oberirdischer Stellplatz, Garage"),IF($C$11&gt;$C$12,$C$12,$C$11),$C$11)*IF($E47="Stellplatz ÖR/Parkstreifen",$C$15,$C$16)*IF($E47="Tiefgarage",$J$11,1)</f>
        <v>4023.3187500000026</v>
      </c>
      <c r="G47" s="101">
        <f t="shared" ref="G47:G61" si="7">F47/SUM($H47,$F47,$J47)</f>
        <v>0.17516818683126306</v>
      </c>
      <c r="H47" s="96">
        <f>VLOOKUP($E47,Errichtungskosten!$G$11:$J$15,2,FALSE)*$C$11</f>
        <v>16545</v>
      </c>
      <c r="I47" s="101">
        <f t="shared" ref="I47:I61" si="8">H47/SUM($H47,$F47,$J47)</f>
        <v>0.72034005536430468</v>
      </c>
      <c r="J47" s="137">
        <f>VLOOKUP($E47,LaufendeKosten!$G$11:$J$16,2,FALSE)*$C$11*$G$12</f>
        <v>2400</v>
      </c>
      <c r="K47" s="101">
        <f t="shared" ref="K47:K61" si="9">J47/SUM($H47,$F47,$J47)</f>
        <v>0.10449175780443223</v>
      </c>
      <c r="L47" s="98">
        <f t="shared" ref="L47:L66" si="10">SUM($F47,$H47,$J47)</f>
        <v>22968.318750000002</v>
      </c>
      <c r="M47" s="105"/>
    </row>
    <row r="48" spans="2:13">
      <c r="B48" s="384"/>
      <c r="C48" s="330">
        <v>4</v>
      </c>
      <c r="D48" s="384"/>
      <c r="E48" s="33" t="s">
        <v>1</v>
      </c>
      <c r="F48" s="155">
        <f>VLOOKUP($C48,Grundstückskosten!$C$20:$H$23,IF($E48="Stellplatz ÖR/Parkstreifen",6,5),FALSE)*IF(OR($E48="Tiefgarage",$E48="Oberirdischer Stellplatz, Garage"),IF($C$11&gt;$C$12,$C$12,$C$11),$C$11)*IF($E48="Stellplatz ÖR/Parkstreifen",$C$15,$C$16)*IF($E48="Tiefgarage",$J$11,1)</f>
        <v>13411.062500000009</v>
      </c>
      <c r="G48" s="102">
        <f t="shared" si="7"/>
        <v>0.81491229069586402</v>
      </c>
      <c r="H48" s="97">
        <f>VLOOKUP($E48,Errichtungskosten!$G$11:$J$15,2,FALSE)*$C$11</f>
        <v>2206</v>
      </c>
      <c r="I48" s="104">
        <f t="shared" si="8"/>
        <v>0.13404579340936446</v>
      </c>
      <c r="J48" s="138">
        <f>VLOOKUP($E48,LaufendeKosten!$G$11:$J$16,2,FALSE)*$C$11*$G$12</f>
        <v>840</v>
      </c>
      <c r="K48" s="104">
        <f t="shared" si="9"/>
        <v>5.1041915894771597E-2</v>
      </c>
      <c r="L48" s="151">
        <f t="shared" si="10"/>
        <v>16457.062500000007</v>
      </c>
      <c r="M48" s="105"/>
    </row>
    <row r="49" spans="2:16">
      <c r="B49" s="384"/>
      <c r="C49" s="330">
        <v>4</v>
      </c>
      <c r="D49" s="384"/>
      <c r="E49" s="33" t="s">
        <v>9</v>
      </c>
      <c r="F49" s="155">
        <f>VLOOKUP($C49,Grundstückskosten!$C$20:$H$23,IF($E49="Stellplatz ÖR/Parkstreifen",6,5),FALSE)*IF(OR($E49="Tiefgarage",$E49="Oberirdischer Stellplatz, Garage"),IF($C$11&gt;$C$12,$C$12,$C$11),$C$11)*IF($E49="Stellplatz ÖR/Parkstreifen",$C$15,$C$16)*IF($E49="Tiefgarage",$J$11,1)</f>
        <v>13411.062500000009</v>
      </c>
      <c r="G49" s="102">
        <f t="shared" si="7"/>
        <v>0.67848932988044552</v>
      </c>
      <c r="H49" s="97">
        <f>VLOOKUP($E49,Errichtungskosten!$G$11:$J$15,2,FALSE)*$C$11</f>
        <v>5515</v>
      </c>
      <c r="I49" s="104">
        <f t="shared" si="8"/>
        <v>0.27901358705103751</v>
      </c>
      <c r="J49" s="138">
        <f>VLOOKUP($E49,LaufendeKosten!$G$11:$J$16,2,FALSE)*$C$11*$G$12</f>
        <v>840</v>
      </c>
      <c r="K49" s="104">
        <f t="shared" si="9"/>
        <v>4.2497083068517044E-2</v>
      </c>
      <c r="L49" s="151">
        <f t="shared" si="10"/>
        <v>19766.062500000007</v>
      </c>
      <c r="M49" s="105"/>
    </row>
    <row r="50" spans="2:16">
      <c r="B50" s="384"/>
      <c r="C50" s="330">
        <v>4</v>
      </c>
      <c r="D50" s="384"/>
      <c r="E50" s="33" t="s">
        <v>2</v>
      </c>
      <c r="F50" s="155">
        <f>VLOOKUP($C50,Grundstückskosten!$C$20:$H$23,IF($E50="Stellplatz ÖR/Parkstreifen",6,5),FALSE)*IF(OR($E50="Tiefgarage",$E50="Oberirdischer Stellplatz, Garage"),IF($C$11&gt;$C$12,$C$12,$C$11),$C$11)*IF($E50="Stellplatz ÖR/Parkstreifen",$C$15,$C$16)*IF($E50="Tiefgarage",$J$11,1)</f>
        <v>13411.062500000009</v>
      </c>
      <c r="G50" s="102">
        <f t="shared" si="7"/>
        <v>0.53246895045721321</v>
      </c>
      <c r="H50" s="97">
        <f>VLOOKUP($E50,Errichtungskosten!$G$11:$J$15,2,FALSE)*$C$11</f>
        <v>9375.5</v>
      </c>
      <c r="I50" s="104">
        <f t="shared" si="8"/>
        <v>0.37224214300780417</v>
      </c>
      <c r="J50" s="138">
        <f>VLOOKUP($E50,LaufendeKosten!$G$11:$J$16,2,FALSE)*$C$11*$G$12</f>
        <v>2400</v>
      </c>
      <c r="K50" s="104">
        <f t="shared" si="9"/>
        <v>9.5288906534982662E-2</v>
      </c>
      <c r="L50" s="151">
        <f t="shared" si="10"/>
        <v>25186.562500000007</v>
      </c>
      <c r="M50" s="105"/>
    </row>
    <row r="51" spans="2:16" ht="15.75" thickBot="1">
      <c r="B51" s="385"/>
      <c r="C51" s="331">
        <v>4</v>
      </c>
      <c r="D51" s="385"/>
      <c r="E51" s="194" t="s">
        <v>121</v>
      </c>
      <c r="F51" s="195">
        <f>VLOOKUP($C51,Grundstückskosten!$C$20:$H$23,IF($E51="Stellplatz ÖR/Parkstreifen",6,5),FALSE)*IF(OR($E51="Tiefgarage",$E51="Oberirdischer Stellplatz, Garage"),IF($C$11&gt;$C$12,$C$12,$C$11),$C$11)*IF($E51="Stellplatz ÖR/Parkstreifen",$C$15,$C$16)*IF($E51="Tiefgarage",$J$11,1)</f>
        <v>193.05679513916513</v>
      </c>
      <c r="G51" s="196">
        <f t="shared" si="7"/>
        <v>7.3188740928514004E-2</v>
      </c>
      <c r="H51" s="195">
        <f>VLOOKUP($E51,Errichtungskosten!$G$11:$J$15,2,FALSE)*$C$11</f>
        <v>2206</v>
      </c>
      <c r="I51" s="196">
        <f t="shared" si="8"/>
        <v>0.83630499704461259</v>
      </c>
      <c r="J51" s="197">
        <f>VLOOKUP($E51,LaufendeKosten!$G$11:$J$16,2,FALSE)*$C$11*$G$12*(1-LaufendeKosten!$C$12)</f>
        <v>238.73684210526363</v>
      </c>
      <c r="K51" s="196">
        <f t="shared" si="9"/>
        <v>9.0506262026873369E-2</v>
      </c>
      <c r="L51" s="198">
        <f t="shared" si="10"/>
        <v>2637.7936372444287</v>
      </c>
      <c r="M51" s="105"/>
    </row>
    <row r="52" spans="2:16" ht="15" customHeight="1">
      <c r="B52" s="383" t="s">
        <v>690</v>
      </c>
      <c r="C52" s="329">
        <v>1</v>
      </c>
      <c r="D52" s="383" t="s">
        <v>690</v>
      </c>
      <c r="E52" s="152" t="s">
        <v>0</v>
      </c>
      <c r="F52" s="96">
        <f>VLOOKUP($C52,Grundstückskosten!$C$20:$H$23,IF($E52="Stellplatz ÖR/Parkstreifen",6,5),FALSE)*IF(OR($E52="Tiefgarage",$E52="Oberirdischer Stellplatz, Garage"),IF($C$11&gt;$C$12,$C$12,$C$11),$C$11)*IF($E52="Stellplatz ÖR/Parkstreifen",$C$15,$C$16)*IF($E52="Tiefgarage",$J$11,1)</f>
        <v>4889.8339285714283</v>
      </c>
      <c r="G52" s="103">
        <f t="shared" si="7"/>
        <v>0.20515494016972607</v>
      </c>
      <c r="H52" s="96">
        <f>VLOOKUP($E52,Errichtungskosten!$G$11:$J$15,2,FALSE)*$C$11</f>
        <v>16545</v>
      </c>
      <c r="I52" s="103">
        <f t="shared" si="8"/>
        <v>0.69415209896499774</v>
      </c>
      <c r="J52" s="137">
        <f>VLOOKUP($E52,LaufendeKosten!$G$11:$J$16,2,FALSE)*$C$11*$G$12</f>
        <v>2400</v>
      </c>
      <c r="K52" s="103">
        <f t="shared" si="9"/>
        <v>0.1006929608652762</v>
      </c>
      <c r="L52" s="153">
        <f t="shared" si="10"/>
        <v>23834.833928571428</v>
      </c>
      <c r="M52" s="105"/>
    </row>
    <row r="53" spans="2:16">
      <c r="B53" s="384"/>
      <c r="C53" s="330">
        <v>1</v>
      </c>
      <c r="D53" s="384"/>
      <c r="E53" s="33" t="s">
        <v>1</v>
      </c>
      <c r="F53" s="97">
        <f>VLOOKUP($C53,Grundstückskosten!$C$20:$H$23,IF($E53="Stellplatz ÖR/Parkstreifen",6,5),FALSE)*IF(OR($E53="Tiefgarage",$E53="Oberirdischer Stellplatz, Garage"),IF($C$11&gt;$C$12,$C$12,$C$11),$C$11)*IF($E53="Stellplatz ÖR/Parkstreifen",$C$15,$C$16)*IF($E53="Tiefgarage",$J$11,1)</f>
        <v>16299.446428571428</v>
      </c>
      <c r="G53" s="104">
        <f t="shared" si="7"/>
        <v>0.84254692641771545</v>
      </c>
      <c r="H53" s="97">
        <f>VLOOKUP($E53,Errichtungskosten!$G$11:$J$15,2,FALSE)*$C$11</f>
        <v>2206</v>
      </c>
      <c r="I53" s="104">
        <f t="shared" si="8"/>
        <v>0.11403200273227827</v>
      </c>
      <c r="J53" s="138">
        <f>VLOOKUP($E53,LaufendeKosten!$G$11:$J$16,2,FALSE)*$C$11*$G$12</f>
        <v>840</v>
      </c>
      <c r="K53" s="104">
        <f t="shared" si="9"/>
        <v>4.3421070850006231E-2</v>
      </c>
      <c r="L53" s="151">
        <f t="shared" si="10"/>
        <v>19345.446428571428</v>
      </c>
      <c r="M53" s="105"/>
    </row>
    <row r="54" spans="2:16">
      <c r="B54" s="384"/>
      <c r="C54" s="330">
        <v>1</v>
      </c>
      <c r="D54" s="384"/>
      <c r="E54" s="33" t="s">
        <v>9</v>
      </c>
      <c r="F54" s="97">
        <f>VLOOKUP($C54,Grundstückskosten!$C$20:$H$23,IF($E54="Stellplatz ÖR/Parkstreifen",6,5),FALSE)*IF(OR($E54="Tiefgarage",$E54="Oberirdischer Stellplatz, Garage"),IF($C$11&gt;$C$12,$C$12,$C$11),$C$11)*IF($E54="Stellplatz ÖR/Parkstreifen",$C$15,$C$16)*IF($E54="Tiefgarage",$J$11,1)</f>
        <v>16299.446428571428</v>
      </c>
      <c r="G54" s="104">
        <f t="shared" si="7"/>
        <v>0.71948111731456055</v>
      </c>
      <c r="H54" s="97">
        <f>VLOOKUP($E54,Errichtungskosten!$G$11:$J$15,2,FALSE)*$C$11</f>
        <v>5515</v>
      </c>
      <c r="I54" s="104">
        <f t="shared" si="8"/>
        <v>0.24344006892371334</v>
      </c>
      <c r="J54" s="138">
        <f>VLOOKUP($E54,LaufendeKosten!$G$11:$J$16,2,FALSE)*$C$11*$G$12</f>
        <v>840</v>
      </c>
      <c r="K54" s="104">
        <f t="shared" si="9"/>
        <v>3.7078813761726059E-2</v>
      </c>
      <c r="L54" s="151">
        <f t="shared" si="10"/>
        <v>22654.446428571428</v>
      </c>
      <c r="M54" s="105"/>
    </row>
    <row r="55" spans="2:16">
      <c r="B55" s="384"/>
      <c r="C55" s="330">
        <v>1</v>
      </c>
      <c r="D55" s="384"/>
      <c r="E55" s="33" t="s">
        <v>2</v>
      </c>
      <c r="F55" s="97">
        <f>VLOOKUP($C55,Grundstückskosten!$C$20:$H$23,IF($E55="Stellplatz ÖR/Parkstreifen",6,5),FALSE)*IF(OR($E55="Tiefgarage",$E55="Oberirdischer Stellplatz, Garage"),IF($C$11&gt;$C$12,$C$12,$C$11),$C$11)*IF($E55="Stellplatz ÖR/Parkstreifen",$C$15,$C$16)*IF($E55="Tiefgarage",$J$11,1)</f>
        <v>16299.446428571428</v>
      </c>
      <c r="G55" s="104">
        <f t="shared" si="7"/>
        <v>0.58056910170926412</v>
      </c>
      <c r="H55" s="97">
        <f>VLOOKUP($E55,Errichtungskosten!$G$11:$J$15,2,FALSE)*$C$11</f>
        <v>9375.5</v>
      </c>
      <c r="I55" s="104">
        <f t="shared" si="8"/>
        <v>0.33394542795845561</v>
      </c>
      <c r="J55" s="138">
        <f>VLOOKUP($E55,LaufendeKosten!$G$11:$J$16,2,FALSE)*$C$11*$G$12</f>
        <v>2400</v>
      </c>
      <c r="K55" s="104">
        <f t="shared" si="9"/>
        <v>8.5485470332280239E-2</v>
      </c>
      <c r="L55" s="151">
        <f t="shared" si="10"/>
        <v>28074.946428571428</v>
      </c>
      <c r="M55" s="105"/>
    </row>
    <row r="56" spans="2:16" ht="15.75" customHeight="1" thickBot="1">
      <c r="B56" s="385"/>
      <c r="C56" s="331">
        <v>1</v>
      </c>
      <c r="D56" s="385"/>
      <c r="E56" s="194" t="s">
        <v>121</v>
      </c>
      <c r="F56" s="195">
        <f>VLOOKUP($C56,Grundstückskosten!$C$20:$H$23,IF($E56="Stellplatz ÖR/Parkstreifen",6,5),FALSE)*IF(OR($E56="Tiefgarage",$E56="Oberirdischer Stellplatz, Garage"),IF($C$11&gt;$C$12,$C$12,$C$11),$C$11)*IF($E56="Stellplatz ÖR/Parkstreifen",$C$15,$C$16)*IF($E56="Tiefgarage",$J$11,1)</f>
        <v>245.88432835657784</v>
      </c>
      <c r="G56" s="196">
        <f t="shared" si="7"/>
        <v>9.1385710874478887E-2</v>
      </c>
      <c r="H56" s="195">
        <f>VLOOKUP($E56,Errichtungskosten!$G$11:$J$15,2,FALSE)*$C$11</f>
        <v>2206</v>
      </c>
      <c r="I56" s="196">
        <f t="shared" si="8"/>
        <v>0.81988502291511478</v>
      </c>
      <c r="J56" s="197">
        <f>VLOOKUP($E56,LaufendeKosten!$G$11:$J$16,2,FALSE)*$C$11*$G$12*(1-LaufendeKosten!$C$12)</f>
        <v>238.73684210526363</v>
      </c>
      <c r="K56" s="196">
        <f t="shared" si="9"/>
        <v>8.8729266210406263E-2</v>
      </c>
      <c r="L56" s="198">
        <f t="shared" si="10"/>
        <v>2690.6211704618418</v>
      </c>
      <c r="M56" s="105"/>
      <c r="P56" s="336"/>
    </row>
    <row r="57" spans="2:16">
      <c r="B57" s="383" t="s">
        <v>691</v>
      </c>
      <c r="C57" s="329">
        <v>2</v>
      </c>
      <c r="D57" s="383" t="s">
        <v>691</v>
      </c>
      <c r="E57" s="152" t="s">
        <v>0</v>
      </c>
      <c r="F57" s="96">
        <f>VLOOKUP($C57,Grundstückskosten!$C$20:$H$23,IF($E57="Stellplatz ÖR/Parkstreifen",6,5),FALSE)*IF(OR($E57="Tiefgarage",$E57="Oberirdischer Stellplatz, Garage"),IF($C$11&gt;$C$12,$C$12,$C$11),$C$11)*IF($E57="Stellplatz ÖR/Parkstreifen",$C$15,$C$16)*IF($E57="Tiefgarage",$J$11,1)</f>
        <v>4051.5444444444443</v>
      </c>
      <c r="G57" s="103">
        <f t="shared" si="7"/>
        <v>0.17618057592227623</v>
      </c>
      <c r="H57" s="96">
        <f>VLOOKUP($E57,Errichtungskosten!$G$11:$J$15,2,FALSE)*$C$11</f>
        <v>16545</v>
      </c>
      <c r="I57" s="103">
        <f t="shared" si="8"/>
        <v>0.71945591825631772</v>
      </c>
      <c r="J57" s="137">
        <f>VLOOKUP($E57,LaufendeKosten!$G$11:$J$16,2,FALSE)*$C$11*$G$12</f>
        <v>2400</v>
      </c>
      <c r="K57" s="103">
        <f t="shared" si="9"/>
        <v>0.10436350582140602</v>
      </c>
      <c r="L57" s="153">
        <f t="shared" si="10"/>
        <v>22996.544444444444</v>
      </c>
      <c r="M57" s="105"/>
      <c r="P57" s="336"/>
    </row>
    <row r="58" spans="2:16">
      <c r="B58" s="384"/>
      <c r="C58" s="330">
        <v>2</v>
      </c>
      <c r="D58" s="384"/>
      <c r="E58" s="33" t="s">
        <v>1</v>
      </c>
      <c r="F58" s="97">
        <f>VLOOKUP($C58,Grundstückskosten!$C$20:$H$23,IF($E58="Stellplatz ÖR/Parkstreifen",6,5),FALSE)*IF(OR($E58="Tiefgarage",$E58="Oberirdischer Stellplatz, Garage"),IF($C$11&gt;$C$12,$C$12,$C$11),$C$11)*IF($E58="Stellplatz ÖR/Parkstreifen",$C$15,$C$16)*IF($E58="Tiefgarage",$J$11,1)</f>
        <v>13505.148148148148</v>
      </c>
      <c r="G58" s="104">
        <f t="shared" si="7"/>
        <v>0.81596442900906518</v>
      </c>
      <c r="H58" s="97">
        <f>VLOOKUP($E58,Errichtungskosten!$G$11:$J$15,2,FALSE)*$C$11</f>
        <v>2206</v>
      </c>
      <c r="I58" s="104">
        <f t="shared" si="8"/>
        <v>0.13328380486080188</v>
      </c>
      <c r="J58" s="138">
        <f>VLOOKUP($E58,LaufendeKosten!$G$11:$J$16,2,FALSE)*$C$11*$G$12</f>
        <v>840</v>
      </c>
      <c r="K58" s="104">
        <f t="shared" si="9"/>
        <v>5.0751766130133082E-2</v>
      </c>
      <c r="L58" s="151">
        <f t="shared" si="10"/>
        <v>16551.148148148146</v>
      </c>
      <c r="M58" s="105"/>
      <c r="P58" s="336"/>
    </row>
    <row r="59" spans="2:16">
      <c r="B59" s="384"/>
      <c r="C59" s="330">
        <v>2</v>
      </c>
      <c r="D59" s="384"/>
      <c r="E59" s="33" t="s">
        <v>9</v>
      </c>
      <c r="F59" s="97">
        <f>VLOOKUP($C59,Grundstückskosten!$C$20:$H$23,IF($E59="Stellplatz ÖR/Parkstreifen",6,5),FALSE)*IF(OR($E59="Tiefgarage",$E59="Oberirdischer Stellplatz, Garage"),IF($C$11&gt;$C$12,$C$12,$C$11),$C$11)*IF($E59="Stellplatz ÖR/Parkstreifen",$C$15,$C$16)*IF($E59="Tiefgarage",$J$11,1)</f>
        <v>13505.148148148148</v>
      </c>
      <c r="G59" s="104">
        <f t="shared" si="7"/>
        <v>0.68001245748045602</v>
      </c>
      <c r="H59" s="97">
        <f>VLOOKUP($E59,Errichtungskosten!$G$11:$J$15,2,FALSE)*$C$11</f>
        <v>5515</v>
      </c>
      <c r="I59" s="104">
        <f t="shared" si="8"/>
        <v>0.27769178552246826</v>
      </c>
      <c r="J59" s="138">
        <f>VLOOKUP($E59,LaufendeKosten!$G$11:$J$16,2,FALSE)*$C$11*$G$12</f>
        <v>840</v>
      </c>
      <c r="K59" s="104">
        <f t="shared" si="9"/>
        <v>4.2295756997075856E-2</v>
      </c>
      <c r="L59" s="151">
        <f t="shared" si="10"/>
        <v>19860.148148148146</v>
      </c>
      <c r="M59" s="105"/>
      <c r="P59" s="336"/>
    </row>
    <row r="60" spans="2:16">
      <c r="B60" s="384"/>
      <c r="C60" s="330">
        <v>2</v>
      </c>
      <c r="D60" s="384"/>
      <c r="E60" s="33" t="s">
        <v>2</v>
      </c>
      <c r="F60" s="97">
        <f>VLOOKUP($C60,Grundstückskosten!$C$20:$H$23,IF($E60="Stellplatz ÖR/Parkstreifen",6,5),FALSE)*IF(OR($E60="Tiefgarage",$E60="Oberirdischer Stellplatz, Garage"),IF($C$11&gt;$C$12,$C$12,$C$11),$C$11)*IF($E60="Stellplatz ÖR/Parkstreifen",$C$15,$C$16)*IF($E60="Tiefgarage",$J$11,1)</f>
        <v>13505.148148148148</v>
      </c>
      <c r="G60" s="104">
        <f t="shared" si="7"/>
        <v>0.53420893598162844</v>
      </c>
      <c r="H60" s="97">
        <f>VLOOKUP($E60,Errichtungskosten!$G$11:$J$15,2,FALSE)*$C$11</f>
        <v>9375.5</v>
      </c>
      <c r="I60" s="104">
        <f t="shared" si="8"/>
        <v>0.37085678915581016</v>
      </c>
      <c r="J60" s="138">
        <f>VLOOKUP($E60,LaufendeKosten!$G$11:$J$16,2,FALSE)*$C$11*$G$12</f>
        <v>2400</v>
      </c>
      <c r="K60" s="104">
        <f t="shared" si="9"/>
        <v>9.4934274862561396E-2</v>
      </c>
      <c r="L60" s="151">
        <f t="shared" si="10"/>
        <v>25280.648148148146</v>
      </c>
      <c r="M60" s="105"/>
      <c r="O60" s="177"/>
      <c r="P60" s="336"/>
    </row>
    <row r="61" spans="2:16" ht="15.75" customHeight="1" thickBot="1">
      <c r="B61" s="385"/>
      <c r="C61" s="331">
        <v>2</v>
      </c>
      <c r="D61" s="385"/>
      <c r="E61" s="194" t="s">
        <v>121</v>
      </c>
      <c r="F61" s="195">
        <f>VLOOKUP($C61,Grundstückskosten!$C$20:$H$23,IF($E61="Stellplatz ÖR/Parkstreifen",6,5),FALSE)*IF(OR($E61="Tiefgarage",$E61="Oberirdischer Stellplatz, Garage"),IF($C$11&gt;$C$12,$C$12,$C$11),$C$11)*IF($E61="Stellplatz ÖR/Parkstreifen",$C$15,$C$16)*IF($E61="Tiefgarage",$J$11,1)</f>
        <v>150.4160833431236</v>
      </c>
      <c r="G61" s="196">
        <f t="shared" si="7"/>
        <v>5.7960392957241577E-2</v>
      </c>
      <c r="H61" s="195">
        <f>VLOOKUP($E61,Errichtungskosten!$G$11:$J$15,2,FALSE)*$C$11</f>
        <v>2206</v>
      </c>
      <c r="I61" s="196">
        <f t="shared" si="8"/>
        <v>0.85004624520107996</v>
      </c>
      <c r="J61" s="197">
        <f>VLOOKUP($E61,LaufendeKosten!$G$11:$J$16,2,FALSE)*$C$11*$G$12*(1-LaufendeKosten!$C$12)</f>
        <v>238.73684210526363</v>
      </c>
      <c r="K61" s="196">
        <f t="shared" si="9"/>
        <v>9.1993361841678348E-2</v>
      </c>
      <c r="L61" s="198">
        <f t="shared" si="10"/>
        <v>2595.1529254483876</v>
      </c>
      <c r="M61" s="105"/>
      <c r="P61" s="336"/>
    </row>
    <row r="62" spans="2:16">
      <c r="B62" s="383" t="s">
        <v>692</v>
      </c>
      <c r="C62" s="329">
        <v>3</v>
      </c>
      <c r="D62" s="383" t="s">
        <v>692</v>
      </c>
      <c r="E62" s="152" t="s">
        <v>0</v>
      </c>
      <c r="F62" s="154">
        <f>VLOOKUP($C62,Grundstückskosten!$C$20:$H$23,IF($E62="Stellplatz ÖR/Parkstreifen",6,5),FALSE)*IF(OR($E62="Tiefgarage",$E62="Oberirdischer Stellplatz, Garage"),IF($C$11&gt;$C$12,$C$12,$C$11),$C$11)*IF($E62="Stellplatz ÖR/Parkstreifen",$C$15,$C$16)*IF($E62="Tiefgarage",$J$11,1)</f>
        <v>1731.3224358974369</v>
      </c>
      <c r="G62" s="103">
        <f t="shared" ref="G62:G66" si="11">F62/SUM($H62,$F62,$J62)</f>
        <v>8.3734544248138698E-2</v>
      </c>
      <c r="H62" s="96">
        <f>VLOOKUP($E62,Errichtungskosten!$G$11:$J$15,2,FALSE)*$C$11</f>
        <v>16545</v>
      </c>
      <c r="I62" s="103">
        <f t="shared" ref="I62:I66" si="12">H62/SUM($H62,$F62,$J62)</f>
        <v>0.80019065533990741</v>
      </c>
      <c r="J62" s="137">
        <f>VLOOKUP($E62,LaufendeKosten!$G$11:$J$16,2,FALSE)*$C$11*$G$12</f>
        <v>2400</v>
      </c>
      <c r="K62" s="103">
        <f t="shared" ref="K62:K66" si="13">J62/SUM($H62,$F62,$J62)</f>
        <v>0.11607480041195392</v>
      </c>
      <c r="L62" s="153">
        <f t="shared" si="10"/>
        <v>20676.322435897437</v>
      </c>
      <c r="M62" s="105"/>
      <c r="O62" s="177"/>
      <c r="P62" s="336"/>
    </row>
    <row r="63" spans="2:16">
      <c r="B63" s="384"/>
      <c r="C63" s="330">
        <v>3</v>
      </c>
      <c r="D63" s="384"/>
      <c r="E63" s="33" t="s">
        <v>1</v>
      </c>
      <c r="F63" s="97">
        <f>VLOOKUP($C63,Grundstückskosten!$C$20:$H$23,IF($E63="Stellplatz ÖR/Parkstreifen",6,5),FALSE)*IF(OR($E63="Tiefgarage",$E63="Oberirdischer Stellplatz, Garage"),IF($C$11&gt;$C$12,$C$12,$C$11),$C$11)*IF($E63="Stellplatz ÖR/Parkstreifen",$C$15,$C$16)*IF($E63="Tiefgarage",$J$11,1)</f>
        <v>5771.0747863247898</v>
      </c>
      <c r="G63" s="104">
        <f t="shared" si="11"/>
        <v>0.65453394988502078</v>
      </c>
      <c r="H63" s="97">
        <f>VLOOKUP($E63,Errichtungskosten!$G$11:$J$15,2,FALSE)*$C$11</f>
        <v>2206</v>
      </c>
      <c r="I63" s="104">
        <f t="shared" si="12"/>
        <v>0.25019635802811702</v>
      </c>
      <c r="J63" s="138">
        <f>VLOOKUP($E63,LaufendeKosten!$G$11:$J$16,2,FALSE)*$C$11*$G$12</f>
        <v>840</v>
      </c>
      <c r="K63" s="104">
        <f t="shared" si="13"/>
        <v>9.5269692086862312E-2</v>
      </c>
      <c r="L63" s="151">
        <f t="shared" si="10"/>
        <v>8817.0747863247889</v>
      </c>
      <c r="M63" s="105"/>
      <c r="O63" s="177"/>
      <c r="P63" s="336"/>
    </row>
    <row r="64" spans="2:16">
      <c r="B64" s="384"/>
      <c r="C64" s="330">
        <v>3</v>
      </c>
      <c r="D64" s="384"/>
      <c r="E64" s="33" t="s">
        <v>9</v>
      </c>
      <c r="F64" s="97">
        <f>VLOOKUP($C64,Grundstückskosten!$C$20:$H$23,IF($E64="Stellplatz ÖR/Parkstreifen",6,5),FALSE)*IF(OR($E64="Tiefgarage",$E64="Oberirdischer Stellplatz, Garage"),IF($C$11&gt;$C$12,$C$12,$C$11),$C$11)*IF($E64="Stellplatz ÖR/Parkstreifen",$C$15,$C$16)*IF($E64="Tiefgarage",$J$11,1)</f>
        <v>5771.0747863247898</v>
      </c>
      <c r="G64" s="104">
        <f t="shared" si="11"/>
        <v>0.47592274400559809</v>
      </c>
      <c r="H64" s="97">
        <f>VLOOKUP($E64,Errichtungskosten!$G$11:$J$15,2,FALSE)*$C$11</f>
        <v>5515</v>
      </c>
      <c r="I64" s="104">
        <f t="shared" si="12"/>
        <v>0.45480504591803733</v>
      </c>
      <c r="J64" s="138">
        <f>VLOOKUP($E64,LaufendeKosten!$G$11:$J$16,2,FALSE)*$C$11*$G$12</f>
        <v>840</v>
      </c>
      <c r="K64" s="104">
        <f t="shared" si="13"/>
        <v>6.9272210076364707E-2</v>
      </c>
      <c r="L64" s="151">
        <f t="shared" si="10"/>
        <v>12126.074786324789</v>
      </c>
      <c r="M64" s="105"/>
      <c r="O64" s="177"/>
      <c r="P64" s="336"/>
    </row>
    <row r="65" spans="2:16">
      <c r="B65" s="384"/>
      <c r="C65" s="330">
        <v>3</v>
      </c>
      <c r="D65" s="384"/>
      <c r="E65" s="33" t="s">
        <v>2</v>
      </c>
      <c r="F65" s="97">
        <f>VLOOKUP($C65,Grundstückskosten!$C$20:$H$23,IF($E65="Stellplatz ÖR/Parkstreifen",6,5),FALSE)*IF(OR($E65="Tiefgarage",$E65="Oberirdischer Stellplatz, Garage"),IF($C$11&gt;$C$12,$C$12,$C$11),$C$11)*IF($E65="Stellplatz ÖR/Parkstreifen",$C$15,$C$16)*IF($E65="Tiefgarage",$J$11,1)</f>
        <v>5771.0747863247898</v>
      </c>
      <c r="G65" s="104">
        <f t="shared" si="11"/>
        <v>0.3289003612729347</v>
      </c>
      <c r="H65" s="97">
        <f>VLOOKUP($E65,Errichtungskosten!$G$11:$J$15,2,FALSE)*$C$11</f>
        <v>9375.5</v>
      </c>
      <c r="I65" s="104">
        <f t="shared" si="12"/>
        <v>0.53432080700484919</v>
      </c>
      <c r="J65" s="138">
        <f>VLOOKUP($E65,LaufendeKosten!$G$11:$J$16,2,FALSE)*$C$11*$G$12</f>
        <v>2400</v>
      </c>
      <c r="K65" s="104">
        <f t="shared" si="13"/>
        <v>0.13677883172221619</v>
      </c>
      <c r="L65" s="151">
        <f t="shared" si="10"/>
        <v>17546.574786324789</v>
      </c>
      <c r="M65" s="105"/>
      <c r="O65" s="177"/>
      <c r="P65" s="336"/>
    </row>
    <row r="66" spans="2:16" ht="15.75" customHeight="1" thickBot="1">
      <c r="B66" s="385"/>
      <c r="C66" s="331">
        <v>3</v>
      </c>
      <c r="D66" s="385"/>
      <c r="E66" s="194" t="s">
        <v>121</v>
      </c>
      <c r="F66" s="195">
        <f>VLOOKUP($C66,Grundstückskosten!$C$20:$H$23,IF($E66="Stellplatz ÖR/Parkstreifen",6,5),FALSE)*IF(OR($E66="Tiefgarage",$E66="Oberirdischer Stellplatz, Garage"),IF($C$11&gt;$C$12,$C$12,$C$11),$C$11)*IF($E66="Stellplatz ÖR/Parkstreifen",$C$15,$C$16)*IF($E66="Tiefgarage",$J$11,1)</f>
        <v>154.81809959201837</v>
      </c>
      <c r="G66" s="196">
        <f t="shared" si="11"/>
        <v>5.9555617428472464E-2</v>
      </c>
      <c r="H66" s="195">
        <f>VLOOKUP($E66,Errichtungskosten!$G$11:$J$15,2,FALSE)*$C$11</f>
        <v>2206</v>
      </c>
      <c r="I66" s="196">
        <f t="shared" si="12"/>
        <v>0.84860679980846065</v>
      </c>
      <c r="J66" s="197">
        <f>VLOOKUP($E66,LaufendeKosten!$G$11:$J$16,2,FALSE)*$C$11*$G$12*(1-LaufendeKosten!$C$12)</f>
        <v>238.73684210526363</v>
      </c>
      <c r="K66" s="196">
        <f t="shared" si="13"/>
        <v>9.1837582763066875E-2</v>
      </c>
      <c r="L66" s="198">
        <f t="shared" si="10"/>
        <v>2599.5549416972822</v>
      </c>
      <c r="M66" s="105"/>
      <c r="P66" s="336"/>
    </row>
    <row r="67" spans="2:16">
      <c r="B67" s="99"/>
      <c r="C67" s="99"/>
      <c r="D67" s="99"/>
      <c r="F67" s="92"/>
      <c r="G67" s="92"/>
      <c r="H67" s="92"/>
      <c r="I67" s="92"/>
      <c r="J67" s="139"/>
      <c r="K67" s="92"/>
      <c r="L67" s="100"/>
      <c r="M67" s="105"/>
      <c r="O67" s="177"/>
      <c r="P67" s="336"/>
    </row>
    <row r="68" spans="2:16" ht="15.75" thickBot="1">
      <c r="M68" s="105"/>
      <c r="O68" s="177"/>
      <c r="P68" s="336"/>
    </row>
    <row r="69" spans="2:16" ht="15.75" thickBot="1">
      <c r="B69" s="368" t="str">
        <f>"Maximale Kosten für "&amp;$C$11&amp;" Stp. (Betriebsdauer 20 Jahre) differenziert nach Raum- und Stellplatztyp"</f>
        <v>Maximale Kosten für 1 Stp. (Betriebsdauer 20 Jahre) differenziert nach Raum- und Stellplatztyp</v>
      </c>
      <c r="C69" s="369"/>
      <c r="D69" s="369"/>
      <c r="E69" s="369"/>
      <c r="F69" s="369"/>
      <c r="G69" s="369"/>
      <c r="H69" s="369"/>
      <c r="I69" s="369"/>
      <c r="J69" s="369"/>
      <c r="K69" s="369"/>
      <c r="L69" s="370"/>
      <c r="M69" s="105"/>
      <c r="O69" s="177"/>
      <c r="P69" s="336"/>
    </row>
    <row r="70" spans="2:16" ht="15.75" thickBot="1">
      <c r="B70" s="94"/>
      <c r="C70" s="94"/>
      <c r="D70" s="94"/>
      <c r="E70" s="94"/>
      <c r="F70" s="94"/>
      <c r="G70" s="94"/>
      <c r="H70" s="94"/>
      <c r="I70" s="94"/>
      <c r="J70" s="136"/>
      <c r="K70" s="94"/>
      <c r="L70" s="94"/>
      <c r="M70" s="105"/>
      <c r="O70" s="177"/>
      <c r="P70" s="336"/>
    </row>
    <row r="71" spans="2:16" s="140" customFormat="1" ht="30.75" thickBot="1">
      <c r="F71" s="141" t="s">
        <v>58</v>
      </c>
      <c r="G71" s="142" t="s">
        <v>65</v>
      </c>
      <c r="H71" s="143" t="s">
        <v>5</v>
      </c>
      <c r="I71" s="144" t="s">
        <v>65</v>
      </c>
      <c r="J71" s="145" t="s">
        <v>120</v>
      </c>
      <c r="K71" s="144" t="s">
        <v>65</v>
      </c>
      <c r="L71" s="146" t="s">
        <v>100</v>
      </c>
      <c r="M71" s="147"/>
      <c r="P71" s="336"/>
    </row>
    <row r="72" spans="2:16" ht="15.75" customHeight="1">
      <c r="B72" s="383" t="s">
        <v>693</v>
      </c>
      <c r="C72" s="329">
        <v>4</v>
      </c>
      <c r="D72" s="383" t="s">
        <v>693</v>
      </c>
      <c r="E72" s="152" t="s">
        <v>0</v>
      </c>
      <c r="F72" s="154">
        <f>VLOOKUP($C72,Grundstückskosten!$C$20:$H$23,IF($E72="Stellplatz ÖR/Parkstreifen",6,5),FALSE)*IF(OR($E72="Tiefgarage",$E72="Oberirdischer Stellplatz, Garage"),IF($C$11&gt;$C$12,$C$12,$C$11),$C$11)*IF($E72="Stellplatz ÖR/Parkstreifen",$C$15,$C$16)*IF($E72="Tiefgarage",$J$11,1)</f>
        <v>4023.3187500000026</v>
      </c>
      <c r="G72" s="101">
        <f t="shared" ref="G72:G86" si="14">F72/SUM($H72,$F72,$J72)</f>
        <v>4.3680107644532867E-2</v>
      </c>
      <c r="H72" s="96">
        <f>VLOOKUP($E72,Errichtungskosten!$G$11:$J$15,4,FALSE)*$C$11</f>
        <v>68165.399999999994</v>
      </c>
      <c r="I72" s="101">
        <f t="shared" ref="I72:I86" si="15">H72/SUM($H72,$F72,$J72)</f>
        <v>0.74005372048452245</v>
      </c>
      <c r="J72" s="137">
        <f>VLOOKUP($E72,LaufendeKosten!$G$11:$J$16,4,FALSE)*$C$11*$G$12</f>
        <v>19920</v>
      </c>
      <c r="K72" s="101">
        <f t="shared" ref="K72:K86" si="16">J72/SUM($H72,$F72,$J72)</f>
        <v>0.21626617187094463</v>
      </c>
      <c r="L72" s="98">
        <f t="shared" ref="L72:L91" si="17">SUM($F72,$H72,$J72)</f>
        <v>92108.71875</v>
      </c>
      <c r="M72" s="105"/>
      <c r="O72" s="177"/>
      <c r="P72" s="336"/>
    </row>
    <row r="73" spans="2:16">
      <c r="B73" s="384"/>
      <c r="C73" s="330">
        <v>4</v>
      </c>
      <c r="D73" s="384"/>
      <c r="E73" s="33" t="s">
        <v>1</v>
      </c>
      <c r="F73" s="155">
        <f>VLOOKUP($C73,Grundstückskosten!$C$20:$H$23,IF($E73="Stellplatz ÖR/Parkstreifen",6,5),FALSE)*IF(OR($E73="Tiefgarage",$E73="Oberirdischer Stellplatz, Garage"),IF($C$11&gt;$C$12,$C$12,$C$11),$C$11)*IF($E73="Stellplatz ÖR/Parkstreifen",$C$15,$C$16)*IF($E73="Tiefgarage",$J$11,1)</f>
        <v>13411.062500000009</v>
      </c>
      <c r="G73" s="102">
        <f t="shared" si="14"/>
        <v>0.30344295048530351</v>
      </c>
      <c r="H73" s="97">
        <f>VLOOKUP($E73,Errichtungskosten!$G$11:$J$15,4,FALSE)*$C$11</f>
        <v>15905.26</v>
      </c>
      <c r="I73" s="104">
        <f t="shared" si="15"/>
        <v>0.35987745360487849</v>
      </c>
      <c r="J73" s="138">
        <f>VLOOKUP($E73,LaufendeKosten!$G$11:$J$16,4,FALSE)*$C$11*$G$12</f>
        <v>14880</v>
      </c>
      <c r="K73" s="104">
        <f t="shared" si="16"/>
        <v>0.336679595909818</v>
      </c>
      <c r="L73" s="151">
        <f t="shared" si="17"/>
        <v>44196.322500000009</v>
      </c>
      <c r="M73" s="105"/>
      <c r="O73" s="177"/>
      <c r="P73" s="336"/>
    </row>
    <row r="74" spans="2:16">
      <c r="B74" s="384"/>
      <c r="C74" s="330">
        <v>4</v>
      </c>
      <c r="D74" s="384"/>
      <c r="E74" s="33" t="s">
        <v>9</v>
      </c>
      <c r="F74" s="155">
        <f>VLOOKUP($C74,Grundstückskosten!$C$20:$H$23,IF($E74="Stellplatz ÖR/Parkstreifen",6,5),FALSE)*IF(OR($E74="Tiefgarage",$E74="Oberirdischer Stellplatz, Garage"),IF($C$11&gt;$C$12,$C$12,$C$11),$C$11)*IF($E74="Stellplatz ÖR/Parkstreifen",$C$15,$C$16)*IF($E74="Tiefgarage",$J$11,1)</f>
        <v>13411.062500000009</v>
      </c>
      <c r="G74" s="102">
        <f t="shared" si="14"/>
        <v>0.27515130712418739</v>
      </c>
      <c r="H74" s="97">
        <f>VLOOKUP($E74,Errichtungskosten!$G$11:$J$15,4,FALSE)*$C$11</f>
        <v>20449.62</v>
      </c>
      <c r="I74" s="104">
        <f t="shared" si="15"/>
        <v>0.41955957428376173</v>
      </c>
      <c r="J74" s="138">
        <f>VLOOKUP($E74,LaufendeKosten!$G$11:$J$16,4,FALSE)*$C$11*$G$12</f>
        <v>14880</v>
      </c>
      <c r="K74" s="104">
        <f t="shared" si="16"/>
        <v>0.30528911859205082</v>
      </c>
      <c r="L74" s="151">
        <f t="shared" si="17"/>
        <v>48740.68250000001</v>
      </c>
      <c r="M74" s="105"/>
      <c r="O74" s="177"/>
      <c r="P74" s="336"/>
    </row>
    <row r="75" spans="2:16">
      <c r="B75" s="384"/>
      <c r="C75" s="330">
        <v>4</v>
      </c>
      <c r="D75" s="384"/>
      <c r="E75" s="33" t="s">
        <v>2</v>
      </c>
      <c r="F75" s="155">
        <f>VLOOKUP($C75,Grundstückskosten!$C$20:$H$23,IF($E75="Stellplatz ÖR/Parkstreifen",6,5),FALSE)*IF(OR($E75="Tiefgarage",$E75="Oberirdischer Stellplatz, Garage"),IF($C$11&gt;$C$12,$C$12,$C$11),$C$11)*IF($E75="Stellplatz ÖR/Parkstreifen",$C$15,$C$16)*IF($E75="Tiefgarage",$J$11,1)</f>
        <v>13411.062500000009</v>
      </c>
      <c r="G75" s="102">
        <f t="shared" si="14"/>
        <v>0.20587560180933595</v>
      </c>
      <c r="H75" s="97">
        <f>VLOOKUP($E75,Errichtungskosten!$G$11:$J$15,4,FALSE)*$C$11</f>
        <v>31810.52</v>
      </c>
      <c r="I75" s="104">
        <f t="shared" si="15"/>
        <v>0.48832894104161495</v>
      </c>
      <c r="J75" s="138">
        <f>VLOOKUP($E75,LaufendeKosten!$G$11:$J$16,4,FALSE)*$C$11*$G$12</f>
        <v>19920</v>
      </c>
      <c r="K75" s="104">
        <f t="shared" si="16"/>
        <v>0.3057954571490491</v>
      </c>
      <c r="L75" s="151">
        <f t="shared" si="17"/>
        <v>65141.582500000011</v>
      </c>
      <c r="M75" s="105"/>
      <c r="O75" s="177"/>
      <c r="P75" s="336"/>
    </row>
    <row r="76" spans="2:16" ht="15.75" thickBot="1">
      <c r="B76" s="385"/>
      <c r="C76" s="331">
        <v>4</v>
      </c>
      <c r="D76" s="385"/>
      <c r="E76" s="194" t="s">
        <v>121</v>
      </c>
      <c r="F76" s="195">
        <f>VLOOKUP($C76,Grundstückskosten!$C$20:$H$23,IF($E76="Stellplatz ÖR/Parkstreifen",6,5),FALSE)*IF(OR($E76="Tiefgarage",$E76="Oberirdischer Stellplatz, Garage"),IF($C$11&gt;$C$12,$C$12,$C$11),$C$11)*IF($E76="Stellplatz ÖR/Parkstreifen",$C$15,$C$16)*IF($E76="Tiefgarage",$J$11,1)</f>
        <v>193.05679513916513</v>
      </c>
      <c r="G76" s="196">
        <f t="shared" si="14"/>
        <v>9.4973821298004711E-3</v>
      </c>
      <c r="H76" s="195">
        <f>VLOOKUP($E76,Errichtungskosten!$G$11:$J$15,4,FALSE)*$C$11</f>
        <v>15905.26</v>
      </c>
      <c r="I76" s="196">
        <f t="shared" si="15"/>
        <v>0.78245540119393231</v>
      </c>
      <c r="J76" s="197">
        <f>VLOOKUP($E76,LaufendeKosten!$G$11:$J$16,4,FALSE)*$C$11*$G$12*(1-LaufendeKosten!$C$12)</f>
        <v>4229.0526315789557</v>
      </c>
      <c r="K76" s="196">
        <f t="shared" si="16"/>
        <v>0.20804721667626727</v>
      </c>
      <c r="L76" s="198">
        <f t="shared" si="17"/>
        <v>20327.36942671812</v>
      </c>
      <c r="M76" s="105"/>
    </row>
    <row r="77" spans="2:16" ht="15" customHeight="1">
      <c r="B77" s="383" t="s">
        <v>690</v>
      </c>
      <c r="C77" s="329">
        <v>1</v>
      </c>
      <c r="D77" s="383" t="s">
        <v>690</v>
      </c>
      <c r="E77" s="152" t="s">
        <v>0</v>
      </c>
      <c r="F77" s="96">
        <f>VLOOKUP($C77,Grundstückskosten!$C$20:$H$23,IF($E77="Stellplatz ÖR/Parkstreifen",6,5),FALSE)*IF(OR($E77="Tiefgarage",$E77="Oberirdischer Stellplatz, Garage"),IF($C$11&gt;$C$12,$C$12,$C$11),$C$11)*IF($E77="Stellplatz ÖR/Parkstreifen",$C$15,$C$16)*IF($E77="Tiefgarage",$J$11,1)</f>
        <v>4889.8339285714283</v>
      </c>
      <c r="G77" s="103">
        <f t="shared" si="14"/>
        <v>5.2592865023905845E-2</v>
      </c>
      <c r="H77" s="96">
        <f>VLOOKUP($E77,Errichtungskosten!$G$11:$J$15,4,FALSE)*$C$11</f>
        <v>68165.399999999994</v>
      </c>
      <c r="I77" s="103">
        <f t="shared" si="15"/>
        <v>0.73315653125829527</v>
      </c>
      <c r="J77" s="137">
        <f>VLOOKUP($E77,LaufendeKosten!$G$11:$J$16,4,FALSE)*$C$11*$G$12</f>
        <v>19920</v>
      </c>
      <c r="K77" s="103">
        <f t="shared" si="16"/>
        <v>0.2142506037177988</v>
      </c>
      <c r="L77" s="153">
        <f t="shared" si="17"/>
        <v>92975.233928571426</v>
      </c>
      <c r="M77" s="105"/>
    </row>
    <row r="78" spans="2:16">
      <c r="B78" s="384"/>
      <c r="C78" s="330">
        <v>1</v>
      </c>
      <c r="D78" s="384"/>
      <c r="E78" s="33" t="s">
        <v>1</v>
      </c>
      <c r="F78" s="97">
        <f>VLOOKUP($C78,Grundstückskosten!$C$20:$H$23,IF($E78="Stellplatz ÖR/Parkstreifen",6,5),FALSE)*IF(OR($E78="Tiefgarage",$E78="Oberirdischer Stellplatz, Garage"),IF($C$11&gt;$C$12,$C$12,$C$11),$C$11)*IF($E78="Stellplatz ÖR/Parkstreifen",$C$15,$C$16)*IF($E78="Tiefgarage",$J$11,1)</f>
        <v>16299.446428571428</v>
      </c>
      <c r="G78" s="104">
        <f t="shared" si="14"/>
        <v>0.34617283752842459</v>
      </c>
      <c r="H78" s="97">
        <f>VLOOKUP($E78,Errichtungskosten!$G$11:$J$15,4,FALSE)*$C$11</f>
        <v>15905.26</v>
      </c>
      <c r="I78" s="104">
        <f t="shared" si="15"/>
        <v>0.33780098053979885</v>
      </c>
      <c r="J78" s="138">
        <f>VLOOKUP($E78,LaufendeKosten!$G$11:$J$16,4,FALSE)*$C$11*$G$12</f>
        <v>14880</v>
      </c>
      <c r="K78" s="104">
        <f t="shared" si="16"/>
        <v>0.31602618193177645</v>
      </c>
      <c r="L78" s="151">
        <f t="shared" si="17"/>
        <v>47084.70642857143</v>
      </c>
      <c r="M78" s="105"/>
    </row>
    <row r="79" spans="2:16">
      <c r="B79" s="384"/>
      <c r="C79" s="330">
        <v>1</v>
      </c>
      <c r="D79" s="384"/>
      <c r="E79" s="33" t="s">
        <v>9</v>
      </c>
      <c r="F79" s="97">
        <f>VLOOKUP($C79,Grundstückskosten!$C$20:$H$23,IF($E79="Stellplatz ÖR/Parkstreifen",6,5),FALSE)*IF(OR($E79="Tiefgarage",$E79="Oberirdischer Stellplatz, Garage"),IF($C$11&gt;$C$12,$C$12,$C$11),$C$11)*IF($E79="Stellplatz ÖR/Parkstreifen",$C$15,$C$16)*IF($E79="Tiefgarage",$J$11,1)</f>
        <v>16299.446428571428</v>
      </c>
      <c r="G79" s="104">
        <f t="shared" si="14"/>
        <v>0.3157029083824639</v>
      </c>
      <c r="H79" s="97">
        <f>VLOOKUP($E79,Errichtungskosten!$G$11:$J$15,4,FALSE)*$C$11</f>
        <v>20449.62</v>
      </c>
      <c r="I79" s="104">
        <f t="shared" si="15"/>
        <v>0.39608734797271516</v>
      </c>
      <c r="J79" s="138">
        <f>VLOOKUP($E79,LaufendeKosten!$G$11:$J$16,4,FALSE)*$C$11*$G$12</f>
        <v>14880</v>
      </c>
      <c r="K79" s="104">
        <f t="shared" si="16"/>
        <v>0.28820974364482088</v>
      </c>
      <c r="L79" s="151">
        <f t="shared" si="17"/>
        <v>51629.06642857143</v>
      </c>
      <c r="M79" s="105"/>
    </row>
    <row r="80" spans="2:16">
      <c r="B80" s="384"/>
      <c r="C80" s="330">
        <v>1</v>
      </c>
      <c r="D80" s="384"/>
      <c r="E80" s="33" t="s">
        <v>2</v>
      </c>
      <c r="F80" s="97">
        <f>VLOOKUP($C80,Grundstückskosten!$C$20:$H$23,IF($E80="Stellplatz ÖR/Parkstreifen",6,5),FALSE)*IF(OR($E80="Tiefgarage",$E80="Oberirdischer Stellplatz, Garage"),IF($C$11&gt;$C$12,$C$12,$C$11),$C$11)*IF($E80="Stellplatz ÖR/Parkstreifen",$C$15,$C$16)*IF($E80="Tiefgarage",$J$11,1)</f>
        <v>16299.446428571428</v>
      </c>
      <c r="G80" s="104">
        <f t="shared" si="14"/>
        <v>0.23959215746027385</v>
      </c>
      <c r="H80" s="97">
        <f>VLOOKUP($E80,Errichtungskosten!$G$11:$J$15,4,FALSE)*$C$11</f>
        <v>31810.52</v>
      </c>
      <c r="I80" s="104">
        <f t="shared" si="15"/>
        <v>0.4675957033346429</v>
      </c>
      <c r="J80" s="138">
        <f>VLOOKUP($E80,LaufendeKosten!$G$11:$J$16,4,FALSE)*$C$11*$G$12</f>
        <v>19920</v>
      </c>
      <c r="K80" s="104">
        <f t="shared" si="16"/>
        <v>0.29281213920508331</v>
      </c>
      <c r="L80" s="151">
        <f t="shared" si="17"/>
        <v>68029.966428571424</v>
      </c>
      <c r="M80" s="105"/>
    </row>
    <row r="81" spans="2:13" ht="15.75" thickBot="1">
      <c r="B81" s="385"/>
      <c r="C81" s="331">
        <v>1</v>
      </c>
      <c r="D81" s="385"/>
      <c r="E81" s="194" t="s">
        <v>121</v>
      </c>
      <c r="F81" s="195">
        <f>VLOOKUP($C81,Grundstückskosten!$C$20:$H$23,IF($E81="Stellplatz ÖR/Parkstreifen",6,5),FALSE)*IF(OR($E81="Tiefgarage",$E81="Oberirdischer Stellplatz, Garage"),IF($C$11&gt;$C$12,$C$12,$C$11),$C$11)*IF($E81="Stellplatz ÖR/Parkstreifen",$C$15,$C$16)*IF($E81="Tiefgarage",$J$11,1)</f>
        <v>245.88432835657784</v>
      </c>
      <c r="G81" s="196">
        <f t="shared" si="14"/>
        <v>1.2064865164941742E-2</v>
      </c>
      <c r="H81" s="195">
        <f>VLOOKUP($E81,Errichtungskosten!$G$11:$J$15,4,FALSE)*$C$11</f>
        <v>15905.26</v>
      </c>
      <c r="I81" s="196">
        <f t="shared" si="15"/>
        <v>0.7804271976010535</v>
      </c>
      <c r="J81" s="197">
        <f>VLOOKUP($E81,LaufendeKosten!$G$11:$J$16,4,FALSE)*$C$11*$G$12*(1-LaufendeKosten!$C$12)</f>
        <v>4229.0526315789557</v>
      </c>
      <c r="K81" s="196">
        <f t="shared" si="16"/>
        <v>0.20750793723400465</v>
      </c>
      <c r="L81" s="198">
        <f t="shared" si="17"/>
        <v>20380.196959935536</v>
      </c>
      <c r="M81" s="105"/>
    </row>
    <row r="82" spans="2:13" ht="15" customHeight="1">
      <c r="B82" s="383" t="s">
        <v>691</v>
      </c>
      <c r="C82" s="329">
        <v>2</v>
      </c>
      <c r="D82" s="383" t="s">
        <v>691</v>
      </c>
      <c r="E82" s="152" t="s">
        <v>0</v>
      </c>
      <c r="F82" s="96">
        <f>VLOOKUP($C82,Grundstückskosten!$C$20:$H$23,IF($E82="Stellplatz ÖR/Parkstreifen",6,5),FALSE)*IF(OR($E82="Tiefgarage",$E82="Oberirdischer Stellplatz, Garage"),IF($C$11&gt;$C$12,$C$12,$C$11),$C$11)*IF($E82="Stellplatz ÖR/Parkstreifen",$C$15,$C$16)*IF($E82="Tiefgarage",$J$11,1)</f>
        <v>4051.5444444444443</v>
      </c>
      <c r="G82" s="103">
        <f t="shared" si="14"/>
        <v>4.3973071484776589E-2</v>
      </c>
      <c r="H82" s="96">
        <f>VLOOKUP($E82,Errichtungskosten!$G$11:$J$15,4,FALSE)*$C$11</f>
        <v>68165.399999999994</v>
      </c>
      <c r="I82" s="103">
        <f t="shared" si="15"/>
        <v>0.73982700870986118</v>
      </c>
      <c r="J82" s="137">
        <f>VLOOKUP($E82,LaufendeKosten!$G$11:$J$16,4,FALSE)*$C$11*$G$12</f>
        <v>19920</v>
      </c>
      <c r="K82" s="103">
        <f t="shared" si="16"/>
        <v>0.21619991980536221</v>
      </c>
      <c r="L82" s="153">
        <f t="shared" si="17"/>
        <v>92136.944444444438</v>
      </c>
      <c r="M82" s="105"/>
    </row>
    <row r="83" spans="2:13">
      <c r="B83" s="384"/>
      <c r="C83" s="330">
        <v>2</v>
      </c>
      <c r="D83" s="384"/>
      <c r="E83" s="33" t="s">
        <v>1</v>
      </c>
      <c r="F83" s="97">
        <f>VLOOKUP($C83,Grundstückskosten!$C$20:$H$23,IF($E83="Stellplatz ÖR/Parkstreifen",6,5),FALSE)*IF(OR($E83="Tiefgarage",$E83="Oberirdischer Stellplatz, Garage"),IF($C$11&gt;$C$12,$C$12,$C$11),$C$11)*IF($E83="Stellplatz ÖR/Parkstreifen",$C$15,$C$16)*IF($E83="Tiefgarage",$J$11,1)</f>
        <v>13505.148148148148</v>
      </c>
      <c r="G83" s="104">
        <f t="shared" si="14"/>
        <v>0.30492263929865859</v>
      </c>
      <c r="H83" s="97">
        <f>VLOOKUP($E83,Errichtungskosten!$G$11:$J$15,4,FALSE)*$C$11</f>
        <v>15905.26</v>
      </c>
      <c r="I83" s="104">
        <f t="shared" si="15"/>
        <v>0.3591129697156567</v>
      </c>
      <c r="J83" s="138">
        <f>VLOOKUP($E83,LaufendeKosten!$G$11:$J$16,4,FALSE)*$C$11*$G$12</f>
        <v>14880</v>
      </c>
      <c r="K83" s="104">
        <f t="shared" si="16"/>
        <v>0.3359643909856847</v>
      </c>
      <c r="L83" s="151">
        <f t="shared" si="17"/>
        <v>44290.408148148148</v>
      </c>
      <c r="M83" s="105"/>
    </row>
    <row r="84" spans="2:13">
      <c r="B84" s="384"/>
      <c r="C84" s="330">
        <v>2</v>
      </c>
      <c r="D84" s="384"/>
      <c r="E84" s="33" t="s">
        <v>9</v>
      </c>
      <c r="F84" s="97">
        <f>VLOOKUP($C84,Grundstückskosten!$C$20:$H$23,IF($E84="Stellplatz ÖR/Parkstreifen",6,5),FALSE)*IF(OR($E84="Tiefgarage",$E84="Oberirdischer Stellplatz, Garage"),IF($C$11&gt;$C$12,$C$12,$C$11),$C$11)*IF($E84="Stellplatz ÖR/Parkstreifen",$C$15,$C$16)*IF($E84="Tiefgarage",$J$11,1)</f>
        <v>13505.148148148148</v>
      </c>
      <c r="G84" s="104">
        <f t="shared" si="14"/>
        <v>0.27654780928165978</v>
      </c>
      <c r="H84" s="97">
        <f>VLOOKUP($E84,Errichtungskosten!$G$11:$J$15,4,FALSE)*$C$11</f>
        <v>20449.62</v>
      </c>
      <c r="I84" s="104">
        <f t="shared" si="15"/>
        <v>0.41875124579198936</v>
      </c>
      <c r="J84" s="138">
        <f>VLOOKUP($E84,LaufendeKosten!$G$11:$J$16,4,FALSE)*$C$11*$G$12</f>
        <v>14880</v>
      </c>
      <c r="K84" s="104">
        <f t="shared" si="16"/>
        <v>0.3047009449263508</v>
      </c>
      <c r="L84" s="151">
        <f t="shared" si="17"/>
        <v>48834.768148148149</v>
      </c>
      <c r="M84" s="105"/>
    </row>
    <row r="85" spans="2:13">
      <c r="B85" s="384"/>
      <c r="C85" s="330">
        <v>2</v>
      </c>
      <c r="D85" s="384"/>
      <c r="E85" s="33" t="s">
        <v>2</v>
      </c>
      <c r="F85" s="97">
        <f>VLOOKUP($C85,Grundstückskosten!$C$20:$H$23,IF($E85="Stellplatz ÖR/Parkstreifen",6,5),FALSE)*IF(OR($E85="Tiefgarage",$E85="Oberirdischer Stellplatz, Garage"),IF($C$11&gt;$C$12,$C$12,$C$11),$C$11)*IF($E85="Stellplatz ÖR/Parkstreifen",$C$15,$C$16)*IF($E85="Tiefgarage",$J$11,1)</f>
        <v>13505.148148148148</v>
      </c>
      <c r="G85" s="104">
        <f t="shared" si="14"/>
        <v>0.20702092170618044</v>
      </c>
      <c r="H85" s="97">
        <f>VLOOKUP($E85,Errichtungskosten!$G$11:$J$15,4,FALSE)*$C$11</f>
        <v>31810.52</v>
      </c>
      <c r="I85" s="104">
        <f t="shared" si="15"/>
        <v>0.48762465232607582</v>
      </c>
      <c r="J85" s="138">
        <f>VLOOKUP($E85,LaufendeKosten!$G$11:$J$16,4,FALSE)*$C$11*$G$12</f>
        <v>19920</v>
      </c>
      <c r="K85" s="104">
        <f t="shared" si="16"/>
        <v>0.3053544259677437</v>
      </c>
      <c r="L85" s="151">
        <f t="shared" si="17"/>
        <v>65235.66814814815</v>
      </c>
      <c r="M85" s="105"/>
    </row>
    <row r="86" spans="2:13" ht="15.75" thickBot="1">
      <c r="B86" s="385"/>
      <c r="C86" s="331">
        <v>2</v>
      </c>
      <c r="D86" s="385"/>
      <c r="E86" s="194" t="s">
        <v>121</v>
      </c>
      <c r="F86" s="195">
        <f>VLOOKUP($C86,Grundstückskosten!$C$20:$H$23,IF($E86="Stellplatz ÖR/Parkstreifen",6,5),FALSE)*IF(OR($E86="Tiefgarage",$E86="Oberirdischer Stellplatz, Garage"),IF($C$11&gt;$C$12,$C$12,$C$11),$C$11)*IF($E86="Stellplatz ÖR/Parkstreifen",$C$15,$C$16)*IF($E86="Tiefgarage",$J$11,1)</f>
        <v>150.4160833431236</v>
      </c>
      <c r="G86" s="196">
        <f t="shared" si="14"/>
        <v>7.4152376133318878E-3</v>
      </c>
      <c r="H86" s="195">
        <f>VLOOKUP($E86,Errichtungskosten!$G$11:$J$15,4,FALSE)*$C$11</f>
        <v>15905.26</v>
      </c>
      <c r="I86" s="196">
        <f t="shared" si="15"/>
        <v>0.7841002077735254</v>
      </c>
      <c r="J86" s="197">
        <f>VLOOKUP($E86,LaufendeKosten!$G$11:$J$16,4,FALSE)*$C$11*$G$12*(1-LaufendeKosten!$C$12)</f>
        <v>4229.0526315789557</v>
      </c>
      <c r="K86" s="196">
        <f t="shared" si="16"/>
        <v>0.20848455461314266</v>
      </c>
      <c r="L86" s="198">
        <f t="shared" si="17"/>
        <v>20284.728714922079</v>
      </c>
    </row>
    <row r="87" spans="2:13">
      <c r="B87" s="383" t="s">
        <v>692</v>
      </c>
      <c r="C87" s="329">
        <v>3</v>
      </c>
      <c r="D87" s="383" t="s">
        <v>692</v>
      </c>
      <c r="E87" s="152" t="s">
        <v>0</v>
      </c>
      <c r="F87" s="96">
        <f>VLOOKUP($C87,Grundstückskosten!$C$20:$H$23,IF($E87="Stellplatz ÖR/Parkstreifen",6,5),FALSE)*IF(OR($E87="Tiefgarage",$E87="Oberirdischer Stellplatz, Garage"),IF($C$11&gt;$C$12,$C$12,$C$11),$C$11)*IF($E87="Stellplatz ÖR/Parkstreifen",$C$15,$C$16)*IF($E87="Tiefgarage",$J$11,1)</f>
        <v>1731.3224358974369</v>
      </c>
      <c r="G87" s="103">
        <f t="shared" ref="G87:G91" si="18">F87/SUM($H87,$F87,$J87)</f>
        <v>1.927617028257838E-2</v>
      </c>
      <c r="H87" s="96">
        <f>VLOOKUP($E87,Errichtungskosten!$G$11:$J$15,4,FALSE)*$C$11</f>
        <v>68165.399999999994</v>
      </c>
      <c r="I87" s="103">
        <f t="shared" ref="I87:I91" si="19">H87/SUM($H87,$F87,$J87)</f>
        <v>0.75893884959618652</v>
      </c>
      <c r="J87" s="137">
        <f>VLOOKUP($E87,LaufendeKosten!$G$11:$J$16,4,FALSE)*$C$11*$G$12</f>
        <v>19920</v>
      </c>
      <c r="K87" s="103">
        <f t="shared" ref="K87:K91" si="20">J87/SUM($H87,$F87,$J87)</f>
        <v>0.22178498012123507</v>
      </c>
      <c r="L87" s="153">
        <f t="shared" si="17"/>
        <v>89816.722435897434</v>
      </c>
    </row>
    <row r="88" spans="2:13">
      <c r="B88" s="384"/>
      <c r="C88" s="330">
        <v>3</v>
      </c>
      <c r="D88" s="384"/>
      <c r="E88" s="33" t="s">
        <v>1</v>
      </c>
      <c r="F88" s="97">
        <f>VLOOKUP($C88,Grundstückskosten!$C$20:$H$23,IF($E88="Stellplatz ÖR/Parkstreifen",6,5),FALSE)*IF(OR($E88="Tiefgarage",$E88="Oberirdischer Stellplatz, Garage"),IF($C$11&gt;$C$12,$C$12,$C$11),$C$11)*IF($E88="Stellplatz ÖR/Parkstreifen",$C$15,$C$16)*IF($E88="Tiefgarage",$J$11,1)</f>
        <v>5771.0747863247898</v>
      </c>
      <c r="G88" s="104">
        <f t="shared" si="18"/>
        <v>0.15786798157028772</v>
      </c>
      <c r="H88" s="97">
        <f>VLOOKUP($E88,Errichtungskosten!$G$11:$J$15,4,FALSE)*$C$11</f>
        <v>15905.26</v>
      </c>
      <c r="I88" s="104">
        <f t="shared" si="19"/>
        <v>0.43508902336538219</v>
      </c>
      <c r="J88" s="138">
        <f>VLOOKUP($E88,LaufendeKosten!$G$11:$J$16,4,FALSE)*$C$11*$G$12</f>
        <v>14880</v>
      </c>
      <c r="K88" s="104">
        <f t="shared" si="20"/>
        <v>0.40704299506433006</v>
      </c>
      <c r="L88" s="151">
        <f t="shared" si="17"/>
        <v>36556.334786324791</v>
      </c>
    </row>
    <row r="89" spans="2:13">
      <c r="B89" s="384"/>
      <c r="C89" s="330">
        <v>3</v>
      </c>
      <c r="D89" s="384"/>
      <c r="E89" s="33" t="s">
        <v>9</v>
      </c>
      <c r="F89" s="97">
        <f>VLOOKUP($C89,Grundstückskosten!$C$20:$H$23,IF($E89="Stellplatz ÖR/Parkstreifen",6,5),FALSE)*IF(OR($E89="Tiefgarage",$E89="Oberirdischer Stellplatz, Garage"),IF($C$11&gt;$C$12,$C$12,$C$11),$C$11)*IF($E89="Stellplatz ÖR/Parkstreifen",$C$15,$C$16)*IF($E89="Tiefgarage",$J$11,1)</f>
        <v>5771.0747863247898</v>
      </c>
      <c r="G89" s="104">
        <f t="shared" si="18"/>
        <v>0.1404130712711204</v>
      </c>
      <c r="H89" s="97">
        <f>VLOOKUP($E89,Errichtungskosten!$G$11:$J$15,4,FALSE)*$C$11</f>
        <v>20449.62</v>
      </c>
      <c r="I89" s="104">
        <f t="shared" si="19"/>
        <v>0.49754925327452343</v>
      </c>
      <c r="J89" s="138">
        <f>VLOOKUP($E89,LaufendeKosten!$G$11:$J$16,4,FALSE)*$C$11*$G$12</f>
        <v>14880</v>
      </c>
      <c r="K89" s="104">
        <f t="shared" si="20"/>
        <v>0.36203767545435606</v>
      </c>
      <c r="L89" s="151">
        <f t="shared" si="17"/>
        <v>41100.694786324791</v>
      </c>
    </row>
    <row r="90" spans="2:13">
      <c r="B90" s="384"/>
      <c r="C90" s="330">
        <v>3</v>
      </c>
      <c r="D90" s="384"/>
      <c r="E90" s="33" t="s">
        <v>2</v>
      </c>
      <c r="F90" s="97">
        <f>VLOOKUP($C90,Grundstückskosten!$C$20:$H$23,IF($E90="Stellplatz ÖR/Parkstreifen",6,5),FALSE)*IF(OR($E90="Tiefgarage",$E90="Oberirdischer Stellplatz, Garage"),IF($C$11&gt;$C$12,$C$12,$C$11),$C$11)*IF($E90="Stellplatz ÖR/Parkstreifen",$C$15,$C$16)*IF($E90="Tiefgarage",$J$11,1)</f>
        <v>5771.0747863247898</v>
      </c>
      <c r="G90" s="104">
        <f t="shared" si="18"/>
        <v>0.10036373439328129</v>
      </c>
      <c r="H90" s="97">
        <f>VLOOKUP($E90,Errichtungskosten!$G$11:$J$15,4,FALSE)*$C$11</f>
        <v>31810.52</v>
      </c>
      <c r="I90" s="104">
        <f t="shared" si="19"/>
        <v>0.55321109124377321</v>
      </c>
      <c r="J90" s="138">
        <f>VLOOKUP($E90,LaufendeKosten!$G$11:$J$16,4,FALSE)*$C$11*$G$12</f>
        <v>19920</v>
      </c>
      <c r="K90" s="104">
        <f t="shared" si="20"/>
        <v>0.3464251743629454</v>
      </c>
      <c r="L90" s="151">
        <f t="shared" si="17"/>
        <v>57501.594786324793</v>
      </c>
    </row>
    <row r="91" spans="2:13" ht="15.75" thickBot="1">
      <c r="B91" s="385"/>
      <c r="C91" s="331">
        <v>3</v>
      </c>
      <c r="D91" s="385"/>
      <c r="E91" s="194" t="s">
        <v>121</v>
      </c>
      <c r="F91" s="195">
        <f>VLOOKUP($C91,Grundstückskosten!$C$20:$H$23,IF($E91="Stellplatz ÖR/Parkstreifen",6,5),FALSE)*IF(OR($E91="Tiefgarage",$E91="Oberirdischer Stellplatz, Garage"),IF($C$11&gt;$C$12,$C$12,$C$11),$C$11)*IF($E91="Stellplatz ÖR/Parkstreifen",$C$15,$C$16)*IF($E91="Tiefgarage",$J$11,1)</f>
        <v>154.81809959201837</v>
      </c>
      <c r="G91" s="196">
        <f t="shared" si="18"/>
        <v>7.6305930324636999E-3</v>
      </c>
      <c r="H91" s="195">
        <f>VLOOKUP($E91,Errichtungskosten!$G$11:$J$15,4,FALSE)*$C$11</f>
        <v>15905.26</v>
      </c>
      <c r="I91" s="196">
        <f t="shared" si="19"/>
        <v>0.78393008605164805</v>
      </c>
      <c r="J91" s="197">
        <f>VLOOKUP($E91,LaufendeKosten!$G$11:$J$16,4,FALSE)*$C$11*$G$12*(1-LaufendeKosten!$C$12)</f>
        <v>4229.0526315789557</v>
      </c>
      <c r="K91" s="196">
        <f t="shared" si="20"/>
        <v>0.20843932091588818</v>
      </c>
      <c r="L91" s="198">
        <f t="shared" si="17"/>
        <v>20289.130731170975</v>
      </c>
    </row>
  </sheetData>
  <sheetProtection sheet="1" objects="1" scenarios="1"/>
  <mergeCells count="27">
    <mergeCell ref="D87:D91"/>
    <mergeCell ref="B19:L19"/>
    <mergeCell ref="B22:B26"/>
    <mergeCell ref="B27:B31"/>
    <mergeCell ref="B32:B36"/>
    <mergeCell ref="D22:D26"/>
    <mergeCell ref="D27:D31"/>
    <mergeCell ref="D32:D36"/>
    <mergeCell ref="B37:B41"/>
    <mergeCell ref="B62:B66"/>
    <mergeCell ref="B87:B91"/>
    <mergeCell ref="B69:L69"/>
    <mergeCell ref="B72:B76"/>
    <mergeCell ref="B77:B81"/>
    <mergeCell ref="B82:B86"/>
    <mergeCell ref="B44:L44"/>
    <mergeCell ref="B47:B51"/>
    <mergeCell ref="B52:B56"/>
    <mergeCell ref="B57:B61"/>
    <mergeCell ref="D72:D76"/>
    <mergeCell ref="D77:D81"/>
    <mergeCell ref="D82:D86"/>
    <mergeCell ref="D37:D41"/>
    <mergeCell ref="D47:D51"/>
    <mergeCell ref="D52:D56"/>
    <mergeCell ref="D57:D61"/>
    <mergeCell ref="D62:D66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CE41CF450BCD42BDB39521896AD528" ma:contentTypeVersion="15" ma:contentTypeDescription="Ein neues Dokument erstellen." ma:contentTypeScope="" ma:versionID="02559827b7e29847146504e223398c7c">
  <xsd:schema xmlns:xsd="http://www.w3.org/2001/XMLSchema" xmlns:xs="http://www.w3.org/2001/XMLSchema" xmlns:p="http://schemas.microsoft.com/office/2006/metadata/properties" xmlns:ns2="d0df6143-a092-48e2-bca8-15ba9a380735" xmlns:ns3="33044a21-8e5a-4e52-b6ab-bdbf3bb93ffc" targetNamespace="http://schemas.microsoft.com/office/2006/metadata/properties" ma:root="true" ma:fieldsID="444f83e2142a72577b643c41dfa022d0" ns2:_="" ns3:_="">
    <xsd:import namespace="d0df6143-a092-48e2-bca8-15ba9a380735"/>
    <xsd:import namespace="33044a21-8e5a-4e52-b6ab-bdbf3bb93f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f6143-a092-48e2-bca8-15ba9a3807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eb8eb92-3db6-4317-a823-8a9c6cc963e4}" ma:internalName="TaxCatchAll" ma:showField="CatchAllData" ma:web="d0df6143-a092-48e2-bca8-15ba9a3807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44a21-8e5a-4e52-b6ab-bdbf3bb93f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b737ea7-ebe4-4c1e-8eec-028d2b06bd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57414-8117-45BA-8F4B-066A8AD739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f6143-a092-48e2-bca8-15ba9a380735"/>
    <ds:schemaRef ds:uri="33044a21-8e5a-4e52-b6ab-bdbf3bb93f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C2687-EE6A-4E92-861C-38ABDDD6FD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</vt:i4>
      </vt:variant>
    </vt:vector>
  </HeadingPairs>
  <TitlesOfParts>
    <vt:vector size="17" baseType="lpstr">
      <vt:lpstr>Wichtige Hinweise</vt:lpstr>
      <vt:lpstr>Tool_Frontend</vt:lpstr>
      <vt:lpstr>Alternativprojekte</vt:lpstr>
      <vt:lpstr>Grundstückskosten</vt:lpstr>
      <vt:lpstr>Errichtungskosten</vt:lpstr>
      <vt:lpstr>LaufendeKosten</vt:lpstr>
      <vt:lpstr>Gesamtkosten_Vergleich_URTyp</vt:lpstr>
      <vt:lpstr>Gesamtkosten_Diagramme_URTyp</vt:lpstr>
      <vt:lpstr>Gesamtkosten_Vergleich_Tourism</vt:lpstr>
      <vt:lpstr>Gesamtkosten_Diagramme_Tourism</vt:lpstr>
      <vt:lpstr>Gesamtkosten_Schwankungsbreite</vt:lpstr>
      <vt:lpstr>BPI</vt:lpstr>
      <vt:lpstr>Grundstückskosten_Recherche</vt:lpstr>
      <vt:lpstr>Raumtypologie</vt:lpstr>
      <vt:lpstr>Errichtungskosten_Recherche</vt:lpstr>
      <vt:lpstr>LaufendeKosten_Recherche</vt:lpstr>
      <vt:lpstr>'Wichtige Hinweise'!_GoBack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SIMHANDL</dc:creator>
  <cp:lastModifiedBy>BAUMGARTNER Alexander</cp:lastModifiedBy>
  <dcterms:created xsi:type="dcterms:W3CDTF">2015-06-05T18:19:34Z</dcterms:created>
  <dcterms:modified xsi:type="dcterms:W3CDTF">2026-01-28T15:39:04Z</dcterms:modified>
</cp:coreProperties>
</file>